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<sst xmlns="http://schemas.openxmlformats.org/spreadsheetml/2006/main" count="6316" uniqueCount="2914">
  <si>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</si>
  <si>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</si>
  <si>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</si>
  <si>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</si>
  <si>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</si>
  <si>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</si>
  <si>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</si>
  <si>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</si>
  <si>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</si>
  <si>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</si>
  <si>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</si>
  <si>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</si>
  <si>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</si>
  <si>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</si>
  <si>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</si>
  <si>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</si>
  <si>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</si>
  <si>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</si>
  <si>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</si>
  <si>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</si>
  <si>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</si>
  <si>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</si>
  <si>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</si>
  <si>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</si>
  <si>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</si>
  <si>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</si>
  <si>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</si>
  <si>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</si>
  <si>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</si>
  <si>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</si>
  <si>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</si>
  <si>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</si>
  <si>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</si>
  <si>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</si>
  <si>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</si>
  <si>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</si>
  <si>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</si>
  <si>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</si>
  <si>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</si>
  <si>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</si>
  <si>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</si>
  <si>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</si>
  <si>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</si>
  <si>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</si>
  <si>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</si>
  <si>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</si>
  <si>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</si>
  <si>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</si>
  <si>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</si>
  <si>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</si>
  <si>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</si>
  <si>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</si>
  <si>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</si>
  <si>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</si>
  <si>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</si>
  <si>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</si>
  <si>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</si>
  <si>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</si>
  <si>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</si>
  <si>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</si>
  <si>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</si>
  <si>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</si>
  <si>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</si>
  <si>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</si>
  <si>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</si>
  <si>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</si>
  <si>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</si>
  <si>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</si>
  <si>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</si>
  <si>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</si>
  <si>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</si>
  <si>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</si>
  <si>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</si>
  <si>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</si>
  <si>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</si>
  <si>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</si>
  <si>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</si>
  <si>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</si>
  <si>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</si>
  <si>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</si>
  <si>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</si>
  <si>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</si>
  <si>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</si>
  <si>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</si>
  <si>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</si>
  <si>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</si>
  <si>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</si>
  <si>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</si>
  <si>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</si>
  <si>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</si>
  <si>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</si>
  <si>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</si>
  <si>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</si>
  <si>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</si>
  <si>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</si>
  <si>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</si>
  <si>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</si>
  <si>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</si>
  <si>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</si>
  <si>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</si>
  <si>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</si>
  <si>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</si>
  <si>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</si>
  <si>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</si>
  <si>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</si>
  <si>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</si>
  <si>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</si>
  <si>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</si>
  <si>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</si>
  <si>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</si>
  <si>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</si>
  <si>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</si>
  <si>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</si>
  <si>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</si>
  <si>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</si>
  <si>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</si>
  <si>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</si>
  <si>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</si>
  <si>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</si>
  <si>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</si>
  <si>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</si>
  <si>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</si>
  <si>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</si>
  <si>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</si>
  <si>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</si>
  <si>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</si>
  <si>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</si>
  <si>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</si>
  <si>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</si>
  <si>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</si>
  <si>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</si>
  <si>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</si>
  <si>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</si>
  <si>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</si>
  <si>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</si>
  <si>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</si>
  <si>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</si>
  <si>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</si>
  <si>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</si>
  <si>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</si>
  <si>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</si>
  <si>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</si>
  <si>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</si>
  <si>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</si>
  <si>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</si>
  <si>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</si>
  <si>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</si>
  <si>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</si>
  <si>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</si>
  <si>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</si>
  <si>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</si>
  <si>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</si>
  <si>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</si>
  <si>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</si>
  <si>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</si>
  <si>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</si>
  <si>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</si>
  <si>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</si>
  <si>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</si>
  <si>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</si>
  <si>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</si>
  <si>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</si>
  <si>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</si>
  <si>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</si>
  <si>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</si>
  <si>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</si>
  <si>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</si>
  <si>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</si>
  <si>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</si>
  <si>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</si>
  <si>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</si>
  <si>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</si>
  <si>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</si>
  <si>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</si>
  <si>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</si>
  <si>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</si>
  <si>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</si>
  <si>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</si>
  <si>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</si>
  <si>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</si>
  <si>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</si>
  <si>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</si>
  <si>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</si>
  <si>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</si>
  <si>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</si>
  <si>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</si>
  <si>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</si>
  <si>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</si>
  <si>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</si>
  <si>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</si>
  <si>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</si>
  <si>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</si>
  <si>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</si>
  <si>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</si>
  <si>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</si>
  <si>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</si>
  <si>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</si>
  <si>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</si>
  <si>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</si>
  <si>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</si>
  <si>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</si>
  <si>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</si>
  <si>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</si>
  <si>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</si>
  <si>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</si>
  <si>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</si>
  <si>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</si>
  <si>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</si>
  <si>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</si>
  <si>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</si>
  <si>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</si>
  <si>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</si>
  <si>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</si>
  <si>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</si>
  <si>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</si>
  <si>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</si>
  <si>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</si>
  <si>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</si>
  <si>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</si>
  <si>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</si>
  <si>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</si>
  <si>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</si>
  <si>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</si>
  <si>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</si>
  <si>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</si>
  <si>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</si>
  <si>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</si>
  <si>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</si>
  <si>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</si>
  <si>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</si>
  <si>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</si>
  <si>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</si>
  <si>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</si>
  <si>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</si>
  <si>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</si>
  <si>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</si>
  <si>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</si>
  <si>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</si>
  <si>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</si>
  <si>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</si>
  <si>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</si>
  <si>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</si>
  <si>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</si>
  <si>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</si>
  <si>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</si>
  <si>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</si>
  <si>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</si>
  <si>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</si>
  <si>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</si>
  <si>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</si>
  <si>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</si>
  <si>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</si>
  <si>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</si>
  <si>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</si>
  <si>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</si>
  <si>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</si>
  <si>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</si>
  <si>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</si>
  <si>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</si>
  <si>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</si>
  <si>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</si>
  <si>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</si>
  <si>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</si>
  <si>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</si>
  <si>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</si>
  <si>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</si>
  <si>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</si>
  <si>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</si>
  <si>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</si>
  <si>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</si>
  <si>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</si>
  <si>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</si>
  <si>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</si>
  <si>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</si>
  <si>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</si>
  <si>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</si>
  <si>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</si>
  <si>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</si>
  <si>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</si>
  <si>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</si>
  <si>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</si>
  <si>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</si>
  <si>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</si>
  <si>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</si>
  <si>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</si>
  <si>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</si>
  <si>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</si>
  <si>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</si>
  <si>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</si>
  <si>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</si>
  <si>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</si>
  <si>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</si>
  <si>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</si>
  <si>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</si>
  <si>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</si>
  <si>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</si>
  <si>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</si>
  <si>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</si>
  <si>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</si>
  <si>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</si>
  <si>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</si>
  <si>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</si>
  <si>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</si>
  <si>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</si>
  <si>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</si>
  <si>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</si>
  <si>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</si>
  <si>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</si>
  <si>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</si>
  <si>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</si>
  <si>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</si>
  <si>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</si>
  <si>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</si>
  <si>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</si>
  <si>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</si>
  <si>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</si>
  <si>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</si>
  <si>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</si>
  <si>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</si>
  <si>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</si>
  <si>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</si>
  <si>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</si>
  <si>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</si>
  <si>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</si>
  <si>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</si>
  <si>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</si>
  <si>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</si>
  <si>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</si>
  <si>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</si>
  <si>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</si>
  <si>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</si>
  <si>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</si>
  <si>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</si>
  <si>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</si>
  <si>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</si>
  <si>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</si>
  <si>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</si>
  <si>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</si>
  <si>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</si>
  <si>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</si>
  <si>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</si>
  <si>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</si>
  <si>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</si>
  <si>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</si>
  <si>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</si>
  <si>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</si>
  <si>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</si>
  <si>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</si>
  <si>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</si>
  <si>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</si>
  <si>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</si>
  <si>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</si>
  <si>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</si>
  <si>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</si>
  <si>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</si>
  <si>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</si>
  <si>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</si>
  <si>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</si>
  <si>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</si>
  <si>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</si>
  <si>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</si>
  <si>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</si>
  <si>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</si>
  <si>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</si>
  <si>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</si>
  <si>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</si>
  <si>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</si>
  <si>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</si>
  <si>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</si>
  <si>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</si>
  <si>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</si>
  <si>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</si>
  <si>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</si>
  <si>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</si>
  <si>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</si>
  <si>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</si>
  <si>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</si>
  <si>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</si>
  <si>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</si>
  <si>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</si>
  <si>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</si>
  <si>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</si>
  <si>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</si>
  <si>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</si>
  <si>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</si>
  <si>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</si>
  <si>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</si>
  <si>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</si>
  <si>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</si>
  <si>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</si>
  <si>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</si>
  <si>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</si>
  <si>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</si>
  <si>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</si>
  <si>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</si>
  <si>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</si>
  <si>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</si>
  <si>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</si>
  <si>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</si>
  <si>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</si>
  <si>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</si>
  <si>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</si>
  <si>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</si>
  <si>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</si>
  <si>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</si>
  <si>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</si>
  <si>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</si>
  <si>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</si>
  <si>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</si>
  <si>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</si>
  <si>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</si>
  <si>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</si>
  <si>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</si>
  <si>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</si>
  <si>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</si>
  <si>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</si>
  <si>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</si>
  <si>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</si>
  <si>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</si>
  <si>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</si>
  <si>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</si>
  <si>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</si>
  <si>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</si>
  <si>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</si>
  <si>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</si>
  <si>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</si>
  <si>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</si>
  <si>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</si>
  <si>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</si>
  <si>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</si>
  <si>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</si>
  <si>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</si>
  <si>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</si>
  <si>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</si>
  <si>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</si>
  <si>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</si>
  <si>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</si>
  <si>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</si>
  <si>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</si>
  <si>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</si>
  <si>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</si>
  <si>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</si>
  <si>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</si>
  <si>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</si>
  <si>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</si>
  <si>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</si>
  <si>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</si>
  <si>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</si>
  <si>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</si>
  <si>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</si>
  <si>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</si>
  <si>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</si>
  <si>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</si>
  <si>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</si>
  <si>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</si>
  <si>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</si>
  <si>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</si>
  <si>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</si>
  <si>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</si>
  <si>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</si>
  <si>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</si>
  <si>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</si>
  <si>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</si>
  <si>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</si>
  <si>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</si>
  <si>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</si>
  <si>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</si>
  <si>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</si>
  <si>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</si>
  <si>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</si>
  <si>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</si>
  <si>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</si>
  <si>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</si>
  <si>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</si>
  <si>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</si>
  <si>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</si>
  <si>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</si>
  <si>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</si>
  <si>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</si>
  <si>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</si>
  <si>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</si>
  <si>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</si>
  <si>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</si>
  <si>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</si>
  <si>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</si>
  <si>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</si>
  <si>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</si>
  <si>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</si>
  <si>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</si>
  <si>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</si>
  <si>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</si>
  <si>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</si>
  <si>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</si>
  <si>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</si>
  <si>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</si>
  <si>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</si>
  <si>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</si>
  <si>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</si>
  <si>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</si>
  <si>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</si>
  <si>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</si>
  <si>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</si>
  <si>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</si>
  <si>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</si>
  <si>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</si>
  <si>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</si>
  <si>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</si>
  <si>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</si>
  <si>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</si>
  <si>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</si>
  <si>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</si>
  <si>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</si>
  <si>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</si>
  <si>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</si>
  <si>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</si>
  <si>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</si>
  <si>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</si>
  <si>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</si>
  <si>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</si>
  <si>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</si>
  <si>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</si>
  <si>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</si>
  <si>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</si>
  <si>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</si>
  <si>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</si>
  <si>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</si>
  <si>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</si>
  <si>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</si>
  <si>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</si>
  <si>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</si>
  <si>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</si>
  <si>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</si>
  <si>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</si>
  <si>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</si>
  <si>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</si>
  <si>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</si>
  <si>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</si>
  <si>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</si>
  <si>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</si>
  <si>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</si>
  <si>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</si>
  <si>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</si>
  <si>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</si>
  <si>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</si>
  <si>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</si>
  <si>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</si>
  <si>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</si>
  <si>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</si>
  <si>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</si>
  <si>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</si>
  <si>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</si>
  <si>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</si>
  <si>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</si>
  <si>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</si>
  <si>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</si>
  <si>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</si>
  <si>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</si>
  <si>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</si>
  <si>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</si>
  <si>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</si>
  <si>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</si>
  <si>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</si>
  <si>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</si>
  <si>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</si>
  <si>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</si>
  <si>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</si>
  <si>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</si>
  <si>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</si>
  <si>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</si>
  <si>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</si>
  <si>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</si>
  <si>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</si>
  <si>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</si>
  <si>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</si>
  <si>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</si>
  <si>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</si>
  <si>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</si>
  <si>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</si>
  <si>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</si>
  <si>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</si>
  <si>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</si>
  <si>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</si>
  <si>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</si>
  <si>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</si>
  <si>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</si>
  <si>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</si>
  <si>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</si>
  <si>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</si>
  <si>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</si>
  <si>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</si>
  <si>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</si>
  <si>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</si>
  <si>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</si>
  <si>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</si>
  <si>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</si>
  <si>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</si>
  <si>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</si>
  <si>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</si>
  <si>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</si>
  <si>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</si>
  <si>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</si>
  <si>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</si>
  <si>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</si>
  <si>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</si>
  <si>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</si>
  <si>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</si>
  <si>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</si>
  <si>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</si>
  <si>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</si>
  <si>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</si>
  <si>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</si>
  <si>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</si>
  <si>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</si>
  <si>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</si>
  <si>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</si>
  <si>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</si>
  <si>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</si>
  <si>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</si>
  <si>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</si>
  <si>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</si>
  <si>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</si>
  <si>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</si>
  <si>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</si>
  <si>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</si>
  <si>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</si>
  <si>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</si>
  <si>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</si>
  <si>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</si>
  <si>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</si>
  <si>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</si>
  <si>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</si>
  <si>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</si>
  <si>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</si>
  <si>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</si>
  <si>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</si>
  <si>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</si>
  <si>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</si>
  <si>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</si>
  <si>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</si>
  <si>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</si>
  <si>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</si>
  <si>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</si>
  <si>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</si>
  <si>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</si>
  <si>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</si>
  <si>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</si>
  <si>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</si>
  <si>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</si>
  <si>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</si>
  <si>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</si>
  <si>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</si>
  <si>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</si>
  <si>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</si>
  <si>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</si>
  <si>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</si>
  <si>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</si>
  <si>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</si>
  <si>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</si>
  <si>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</si>
  <si>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</si>
  <si>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</si>
  <si>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</si>
  <si>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</si>
  <si>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</si>
  <si>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</si>
  <si>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</si>
  <si>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</si>
  <si>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</si>
  <si>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</si>
  <si>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</si>
  <si>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</si>
  <si>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</si>
  <si>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</si>
  <si>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</si>
  <si>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</si>
  <si>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</si>
  <si>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</si>
  <si>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</si>
  <si>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</si>
  <si>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</si>
  <si>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</si>
  <si>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</si>
  <si>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</si>
  <si>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</si>
  <si>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</si>
  <si>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</si>
  <si>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</si>
  <si>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</si>
  <si>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</si>
  <si>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</si>
  <si>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</si>
  <si>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</si>
  <si>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</si>
  <si>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</si>
  <si>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</si>
  <si>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</si>
  <si>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</si>
  <si>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</si>
  <si>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</si>
  <si>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</si>
  <si>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</si>
  <si>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</si>
  <si>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</si>
  <si>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</si>
  <si>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</si>
  <si>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</si>
  <si>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</si>
  <si>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</si>
  <si>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</si>
  <si>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</si>
  <si>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</si>
  <si>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</si>
  <si>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</si>
  <si>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</si>
  <si>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</si>
  <si>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</si>
  <si>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</si>
  <si>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</si>
  <si>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</si>
  <si>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</si>
  <si>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</si>
  <si>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</si>
  <si>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</si>
  <si>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</si>
  <si>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</si>
  <si>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</si>
  <si>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</si>
  <si>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</si>
  <si>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</si>
  <si>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</si>
  <si>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</si>
  <si>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</si>
  <si>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</si>
  <si>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</si>
  <si>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</si>
  <si>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</si>
  <si>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</si>
  <si>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</si>
  <si>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</si>
  <si>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</si>
  <si>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</si>
  <si>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</si>
  <si>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</si>
  <si>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</si>
  <si>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</si>
  <si>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</si>
  <si>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</si>
  <si>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</si>
  <si>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</si>
  <si>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</si>
  <si>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</si>
  <si>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</si>
  <si>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</si>
  <si>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</si>
  <si>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</si>
  <si>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</si>
  <si>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</si>
  <si>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</si>
  <si>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</si>
  <si>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</si>
  <si>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</si>
  <si>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</si>
  <si>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</si>
  <si>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</si>
  <si>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</si>
  <si>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</si>
  <si>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</si>
  <si>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</si>
  <si>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</si>
  <si>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</si>
  <si>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</si>
  <si>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</si>
  <si>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</si>
  <si>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</si>
  <si>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</si>
  <si>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</si>
  <si>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</si>
  <si>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</si>
  <si>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</si>
  <si>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</si>
  <si>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</si>
  <si>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</si>
  <si>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</si>
  <si>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</si>
  <si>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</si>
  <si>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</si>
  <si>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</si>
  <si>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</si>
  <si>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</si>
  <si>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</si>
  <si>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</si>
  <si>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</si>
  <si>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</si>
  <si>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</si>
  <si>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</si>
  <si>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</si>
  <si>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</si>
  <si>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</si>
  <si>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</si>
  <si>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</si>
  <si>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</si>
  <si>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</si>
  <si>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</si>
  <si>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</si>
  <si>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</si>
  <si>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</si>
  <si>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</si>
  <si>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</si>
  <si>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</si>
  <si>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</si>
  <si>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</si>
  <si>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</si>
  <si>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</si>
  <si>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</si>
  <si>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</si>
  <si>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</si>
  <si>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</si>
  <si>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</si>
  <si>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</si>
  <si>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</si>
  <si>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</si>
  <si>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</si>
  <si>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</si>
  <si>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</si>
  <si>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</si>
  <si>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</si>
  <si>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</si>
  <si>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</si>
  <si>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</si>
  <si>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</si>
  <si>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</si>
  <si>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</si>
  <si>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</si>
  <si>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</si>
  <si>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</si>
  <si>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</si>
  <si>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</si>
  <si>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</si>
  <si>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</si>
  <si>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</si>
  <si>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</si>
  <si>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</si>
  <si>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</si>
  <si>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</si>
  <si>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</si>
  <si>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</si>
  <si>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</si>
  <si>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</si>
  <si>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</si>
  <si>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</si>
  <si>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</si>
  <si>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</si>
  <si>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</si>
  <si>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</si>
  <si>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</si>
  <si>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</si>
  <si>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</si>
  <si>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</si>
  <si>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</si>
  <si>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</si>
  <si>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</si>
  <si>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</si>
  <si>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</si>
  <si>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</si>
  <si>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</si>
  <si>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</si>
  <si>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</si>
  <si>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</si>
  <si>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</si>
  <si>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</si>
  <si>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</si>
  <si>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</si>
  <si>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</si>
  <si>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</si>
  <si>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</si>
  <si>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</si>
  <si>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</si>
  <si>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</si>
  <si>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</si>
  <si>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</si>
  <si>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</si>
  <si>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</si>
  <si>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</si>
  <si>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</si>
  <si>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</si>
  <si>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</si>
  <si>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</si>
  <si>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</si>
  <si>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</si>
  <si>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</si>
  <si>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</si>
  <si>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</si>
  <si>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</si>
  <si>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</si>
  <si>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</si>
  <si>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</si>
  <si>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</si>
  <si>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</si>
  <si>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</si>
  <si>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</si>
  <si>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</si>
  <si>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</si>
  <si>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</si>
  <si>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</si>
  <si>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</si>
  <si>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</si>
  <si>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</si>
  <si>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</si>
  <si>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</si>
  <si>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</si>
  <si>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</si>
  <si>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</si>
  <si>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</si>
  <si>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</si>
  <si>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</si>
  <si>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</si>
  <si>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</si>
  <si>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</si>
  <si>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</si>
  <si>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</si>
  <si>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</si>
  <si>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</si>
  <si>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</si>
  <si>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</si>
  <si>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</si>
  <si>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</si>
  <si>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</si>
  <si>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</si>
  <si>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</si>
  <si>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</si>
  <si>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</si>
  <si>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</si>
  <si>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</si>
  <si>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</si>
  <si>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</si>
  <si>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</si>
  <si>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</si>
  <si>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</si>
  <si>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</si>
  <si>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</si>
  <si>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</si>
  <si>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</si>
  <si>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</si>
  <si>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</si>
  <si>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</si>
  <si>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</si>
  <si>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</si>
  <si>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</si>
  <si>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</si>
  <si>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</si>
  <si>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</si>
  <si>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</si>
  <si>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</si>
  <si>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</si>
  <si>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</si>
  <si>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</si>
  <si>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</si>
  <si>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</si>
  <si>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</si>
  <si>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</si>
  <si>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</si>
  <si>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</si>
  <si>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</si>
  <si>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</si>
  <si>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</si>
  <si>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</si>
  <si>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</si>
  <si>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</si>
  <si>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</si>
  <si>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</si>
  <si>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</si>
  <si>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</si>
  <si>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</si>
  <si>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</si>
  <si>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</si>
  <si>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</si>
  <si>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</si>
  <si>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</si>
  <si>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</si>
  <si>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</si>
  <si>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</si>
  <si>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</si>
  <si>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</si>
  <si>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</si>
  <si>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</si>
  <si>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</si>
  <si>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</si>
  <si>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</si>
  <si>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</si>
  <si>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</si>
  <si>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</si>
  <si>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</si>
  <si>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</si>
  <si>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</si>
  <si>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</si>
  <si>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</si>
  <si>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</si>
  <si>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</si>
  <si>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</si>
  <si>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</si>
  <si>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</si>
  <si>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</si>
  <si>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</si>
  <si>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</si>
  <si>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</si>
  <si>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</si>
  <si>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</si>
  <si>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</si>
  <si>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</si>
  <si>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</si>
  <si>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</si>
  <si>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</si>
  <si>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</si>
  <si>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</si>
  <si>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</si>
  <si>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</si>
  <si>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</si>
  <si>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</si>
  <si>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</si>
  <si>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</si>
  <si>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</si>
  <si>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</si>
  <si>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</si>
  <si>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</si>
  <si>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</si>
  <si>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</si>
  <si>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</si>
  <si>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</si>
  <si>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</si>
  <si>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</si>
  <si>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</si>
  <si>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</si>
  <si>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</si>
  <si>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</si>
  <si>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</si>
  <si>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</si>
  <si>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</si>
  <si>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</si>
  <si>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</si>
  <si>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</si>
  <si>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</si>
  <si>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</si>
  <si>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</si>
  <si>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</si>
  <si>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</si>
  <si>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</si>
  <si>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</si>
  <si>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</si>
  <si>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</si>
  <si>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</si>
  <si>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</si>
  <si>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</si>
  <si>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</si>
  <si>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</si>
  <si>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</si>
  <si>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</si>
  <si>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</si>
  <si>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</si>
  <si>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</si>
  <si>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</si>
  <si>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</si>
  <si>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</si>
  <si>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</si>
  <si>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</si>
  <si>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</si>
  <si>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</si>
  <si>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</si>
  <si>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</si>
  <si>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</si>
  <si>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</si>
  <si>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</si>
  <si>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</si>
  <si>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</si>
  <si>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</si>
  <si>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</si>
  <si>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</si>
  <si>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</si>
  <si>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</si>
  <si>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</si>
  <si>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</si>
  <si>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</si>
  <si>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</si>
  <si>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</si>
  <si>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</si>
  <si>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</si>
  <si>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</si>
  <si>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</si>
  <si>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</si>
  <si>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</si>
  <si>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</si>
  <si>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</si>
  <si>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</si>
  <si>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</si>
  <si>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</si>
  <si>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</si>
  <si>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</si>
  <si>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</si>
  <si>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</si>
  <si>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</si>
  <si>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</si>
  <si>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</si>
  <si>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</si>
  <si>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</si>
  <si>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</si>
  <si>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</si>
  <si>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</si>
  <si>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</si>
  <si>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</si>
  <si>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</si>
  <si>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</si>
  <si>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</si>
  <si>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</si>
  <si>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</si>
  <si>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</si>
  <si>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</si>
  <si>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</si>
  <si>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</si>
  <si>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</si>
  <si>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</si>
  <si>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</si>
  <si>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</si>
  <si>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</si>
  <si>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</si>
  <si>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</si>
  <si>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</si>
  <si>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</si>
  <si>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</si>
  <si>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</si>
  <si>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</si>
  <si>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</si>
  <si>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</si>
  <si>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</si>
  <si>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</si>
  <si>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</si>
  <si>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</si>
  <si>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</si>
  <si>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</si>
  <si>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</si>
  <si>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</si>
  <si>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</si>
  <si>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</si>
  <si>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</si>
  <si>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</si>
  <si>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</si>
  <si>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</si>
  <si>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</si>
  <si>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</si>
  <si>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</si>
  <si>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</si>
  <si>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</si>
  <si>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</si>
  <si>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</si>
  <si>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</si>
  <si>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</si>
  <si>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</si>
  <si>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</si>
  <si>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</si>
  <si>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</si>
  <si>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</si>
  <si>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</si>
  <si>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</si>
  <si>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</si>
  <si>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</si>
  <si>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</si>
  <si>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</si>
  <si>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</si>
  <si>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</si>
  <si>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</si>
  <si>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</si>
  <si>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</si>
  <si>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</si>
  <si>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</si>
  <si>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</si>
  <si>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</si>
  <si>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</si>
  <si>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</si>
  <si>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</si>
  <si>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</si>
  <si>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</si>
  <si>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</si>
  <si>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</si>
  <si>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</si>
  <si>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</si>
  <si>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</si>
  <si>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</si>
  <si>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</si>
  <si>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</si>
  <si>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</si>
  <si>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</si>
  <si>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</si>
  <si>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</si>
  <si>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</si>
  <si>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</si>
  <si>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</si>
  <si>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</si>
  <si>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</si>
  <si>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</si>
  <si>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</si>
  <si>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</si>
  <si>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</si>
  <si>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</si>
  <si>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</si>
  <si>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</si>
  <si>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</si>
  <si>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</si>
  <si>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</si>
  <si>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</si>
  <si>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</si>
  <si>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</si>
  <si>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</si>
  <si>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</si>
  <si>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</si>
  <si>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</si>
  <si>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</si>
  <si>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</si>
  <si>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</si>
  <si>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</si>
  <si>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</si>
  <si>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</si>
  <si>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</si>
  <si>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</si>
  <si>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</si>
  <si>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</si>
  <si>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</si>
  <si>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</si>
  <si>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</si>
  <si>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</si>
  <si>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</si>
  <si>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</si>
  <si>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</si>
  <si>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</si>
  <si>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</si>
  <si>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</si>
  <si>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</si>
  <si>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</si>
  <si>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</si>
  <si>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</si>
  <si>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</si>
  <si>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</si>
  <si>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</si>
  <si>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</si>
  <si>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</si>
  <si>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</si>
  <si>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</si>
  <si>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</si>
  <si>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</si>
  <si>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</si>
  <si>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</si>
  <si>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</si>
  <si>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</si>
  <si>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</si>
  <si>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</si>
  <si>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</si>
  <si>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</si>
  <si>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</si>
  <si>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</si>
  <si>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</si>
  <si>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</si>
  <si>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</si>
  <si>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</si>
  <si>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</si>
  <si>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</si>
  <si>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</si>
  <si>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</si>
  <si>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</si>
  <si>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</si>
  <si>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</si>
  <si>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</si>
  <si>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</si>
  <si>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</si>
  <si>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</si>
  <si>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</si>
  <si>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</si>
  <si>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</si>
  <si>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</si>
  <si>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</si>
  <si>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</si>
  <si>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</si>
  <si>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</si>
  <si>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</si>
  <si>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</si>
  <si>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</si>
  <si>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</si>
  <si>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</si>
  <si>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</si>
  <si>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</si>
  <si>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</si>
  <si>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</si>
  <si>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</si>
  <si>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</si>
  <si>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</si>
  <si>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</si>
  <si>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</si>
  <si>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</si>
  <si>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</si>
  <si>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</si>
  <si>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</si>
  <si>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</si>
  <si>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</si>
  <si>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</si>
  <si>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</si>
  <si>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</si>
  <si>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</si>
  <si>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</si>
  <si>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</si>
  <si>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</si>
  <si>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</si>
  <si>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</si>
  <si>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</si>
  <si>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</si>
  <si>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</si>
  <si>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</si>
  <si>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</si>
  <si>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</si>
  <si>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</si>
  <si>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</si>
  <si>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</si>
  <si>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</si>
  <si>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</si>
  <si>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</si>
  <si>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</si>
  <si>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</si>
  <si>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</si>
  <si>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</si>
  <si>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</si>
  <si>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</si>
  <si>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</si>
  <si>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</si>
  <si>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</si>
  <si>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</si>
  <si>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</si>
  <si>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</si>
  <si>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</si>
  <si>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</si>
  <si>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</si>
  <si>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</si>
  <si>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</si>
  <si>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</si>
  <si>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</si>
  <si>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</si>
  <si>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</si>
  <si>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</si>
  <si>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</si>
  <si>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</si>
  <si>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</si>
  <si>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</si>
  <si>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</si>
  <si>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</si>
  <si>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</si>
  <si>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</si>
  <si>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</si>
  <si>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</si>
  <si>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</si>
  <si>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</si>
  <si>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</si>
  <si>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</si>
  <si>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</si>
  <si>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</si>
  <si>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</si>
  <si>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</si>
  <si>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</si>
  <si>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</si>
  <si>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</si>
  <si>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</si>
  <si>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</si>
  <si>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</si>
  <si>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</si>
  <si>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</si>
  <si>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</si>
  <si>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</si>
  <si>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</si>
  <si>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</si>
  <si>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</si>
  <si>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</si>
  <si>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</si>
  <si>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</si>
  <si>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</si>
  <si>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</si>
  <si>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</si>
  <si>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</si>
  <si>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</si>
  <si>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</si>
  <si>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</si>
  <si>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</si>
  <si>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</si>
  <si>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</si>
  <si>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</si>
  <si>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</si>
  <si>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</si>
  <si>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</si>
  <si>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</si>
  <si>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</si>
  <si>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</si>
  <si>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</si>
  <si>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</si>
  <si>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</si>
  <si>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</si>
  <si>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</si>
  <si>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</si>
  <si>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</si>
  <si>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</si>
  <si>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</si>
  <si>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</si>
  <si>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</si>
  <si>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</si>
  <si>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</si>
  <si>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</si>
  <si>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</si>
  <si>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</si>
  <si>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</si>
  <si>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</si>
  <si>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</si>
  <si>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</si>
  <si>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</si>
  <si>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</si>
  <si>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</si>
  <si>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</si>
  <si>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</si>
  <si>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</si>
  <si>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</si>
  <si>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</si>
  <si>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</si>
  <si>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</si>
  <si>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</si>
  <si>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</si>
  <si>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</si>
  <si>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</si>
  <si>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</si>
  <si>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</si>
  <si>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</si>
  <si>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</si>
  <si>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</si>
  <si>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</si>
  <si>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</si>
  <si>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</si>
  <si>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</si>
  <si>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</si>
  <si>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</si>
  <si>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</si>
  <si>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</si>
  <si>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</si>
  <si>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</si>
  <si>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</si>
  <si>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</si>
  <si>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</si>
  <si>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</si>
  <si>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</si>
  <si>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</si>
  <si>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</si>
  <si>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</si>
  <si>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</si>
  <si>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</si>
  <si>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</si>
  <si>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</si>
  <si>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</si>
  <si>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</si>
  <si>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</si>
  <si>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</si>
  <si>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</si>
  <si>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</si>
  <si>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</si>
  <si>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</si>
  <si>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</si>
  <si>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</si>
  <si>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</si>
  <si>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</si>
  <si>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</si>
  <si>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</si>
  <si>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</si>
  <si>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</si>
  <si>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</si>
  <si>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</si>
  <si>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</si>
  <si>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</si>
  <si>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</si>
  <si>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</si>
  <si>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</si>
  <si>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</si>
  <si>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</si>
  <si>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</si>
  <si>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</si>
  <si>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</si>
  <si>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</si>
  <si>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</si>
  <si>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</si>
  <si>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</si>
  <si>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</si>
  <si>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</si>
  <si>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</si>
  <si>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</si>
  <si>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</si>
  <si>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</si>
  <si>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</si>
  <si>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</si>
  <si>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</si>
  <si>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</si>
  <si>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</si>
  <si>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</si>
  <si>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</si>
  <si>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</si>
  <si>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</si>
  <si>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</si>
  <si>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</si>
  <si>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</si>
  <si>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</si>
  <si>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</si>
  <si>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</si>
  <si>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</si>
  <si>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</si>
  <si>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</si>
  <si>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</si>
  <si>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</si>
  <si>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</si>
  <si>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</si>
  <si>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</si>
  <si>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</si>
  <si>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</si>
  <si>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</si>
  <si>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</si>
  <si>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</si>
  <si>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</si>
  <si>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</si>
  <si>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</si>
  <si>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</si>
  <si>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</si>
  <si>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</si>
  <si>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</si>
  <si>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</si>
  <si>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</si>
  <si>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</si>
  <si>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</si>
  <si>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</si>
  <si>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</si>
  <si>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</si>
  <si>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</si>
  <si>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</si>
  <si>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</si>
  <si>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</si>
  <si>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</si>
  <si>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</si>
  <si>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</si>
  <si>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</si>
  <si>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</si>
  <si>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</si>
  <si>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</si>
  <si>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</si>
  <si>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</si>
  <si>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</si>
  <si>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</si>
  <si>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</si>
  <si>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</si>
  <si>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</si>
  <si>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</si>
  <si>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</si>
  <si>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</si>
  <si>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</si>
  <si>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</si>
  <si>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</si>
  <si>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</si>
  <si>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</si>
  <si>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</si>
  <si>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</si>
  <si>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</si>
  <si>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</si>
  <si>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</si>
  <si>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</si>
  <si>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</si>
  <si>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</si>
  <si>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</si>
  <si>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</si>
  <si>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</si>
  <si>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</si>
  <si>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</si>
  <si>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</si>
  <si>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</si>
  <si>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</si>
  <si>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</si>
  <si>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</si>
  <si>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</si>
  <si>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</si>
  <si>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</si>
  <si>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</si>
  <si>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</si>
  <si>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</si>
  <si>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</si>
  <si>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</si>
  <si>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</si>
  <si>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</si>
  <si>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</si>
  <si>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</si>
  <si>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</si>
  <si>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</si>
  <si>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</si>
  <si>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</si>
  <si>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</si>
  <si>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</si>
  <si>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</si>
  <si>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</si>
  <si>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</si>
  <si>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</si>
  <si>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</si>
  <si>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</si>
  <si>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</si>
  <si>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</si>
  <si>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</si>
  <si>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</si>
  <si>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</si>
  <si>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</si>
  <si>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</si>
  <si>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</si>
  <si>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</si>
  <si>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</si>
  <si>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</si>
  <si>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</si>
  <si>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</si>
  <si>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</si>
  <si>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</si>
  <si>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</si>
  <si>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</si>
  <si>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</si>
  <si>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</si>
  <si>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</si>
  <si>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</si>
  <si>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</si>
  <si>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</si>
  <si>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</si>
  <si>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</si>
  <si>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</si>
  <si>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</si>
  <si>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</si>
  <si>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</si>
  <si>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</si>
  <si>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</si>
  <si>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</si>
  <si>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</si>
  <si>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</si>
  <si>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</si>
  <si>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</si>
  <si>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</si>
  <si>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</si>
  <si>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</si>
  <si>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</si>
  <si>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</si>
  <si>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</si>
  <si>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</si>
  <si>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</si>
  <si>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</si>
  <si>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</si>
  <si>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</si>
  <si>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</si>
  <si>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</si>
  <si>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</si>
  <si>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</si>
  <si>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</si>
  <si>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</si>
  <si>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</si>
  <si>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</si>
  <si>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</si>
  <si>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</si>
  <si>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</si>
  <si>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</si>
  <si>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</si>
  <si>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</si>
  <si>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</si>
  <si>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</si>
  <si>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</si>
  <si>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</si>
  <si>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</si>
  <si>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</si>
  <si>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</si>
  <si>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</si>
  <si>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</si>
  <si>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</si>
  <si>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</si>
  <si>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</si>
  <si>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</si>
  <si>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</si>
  <si>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</si>
  <si>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</si>
  <si>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</si>
  <si>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</si>
  <si>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</si>
  <si>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</si>
  <si>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</si>
  <si>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</si>
  <si>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</si>
  <si>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</si>
  <si>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</si>
  <si>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</si>
  <si>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</si>
  <si>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</si>
  <si>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</si>
  <si>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</si>
  <si>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</si>
  <si>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</si>
  <si>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</si>
  <si>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</si>
  <si>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</si>
  <si>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</si>
  <si>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</si>
  <si>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</si>
  <si>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</si>
  <si>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</si>
  <si>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</si>
  <si>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</si>
  <si>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</si>
  <si>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</si>
  <si>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</si>
  <si>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</si>
  <si>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</si>
  <si>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</si>
  <si>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</si>
  <si>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</si>
  <si>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</si>
  <si>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</si>
  <si>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</si>
  <si>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</si>
  <si>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</si>
  <si>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</si>
  <si>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</si>
  <si>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</si>
  <si>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</si>
  <si>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</si>
  <si>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</si>
  <si>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</si>
  <si>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</si>
  <si>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</si>
  <si>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</si>
  <si>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</si>
  <si>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</si>
  <si>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</si>
  <si>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</si>
  <si>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</si>
  <si>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</si>
  <si>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</si>
  <si>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</si>
  <si>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</si>
  <si>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</si>
  <si>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</si>
  <si>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</si>
  <si>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</si>
  <si>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</si>
  <si>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</si>
  <si>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</si>
  <si>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</si>
  <si>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</si>
  <si>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</si>
  <si>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</si>
  <si>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</si>
  <si>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</si>
  <si>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</si>
  <si>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</si>
  <si>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</si>
  <si>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</si>
  <si>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</si>
  <si>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</si>
  <si>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</si>
  <si>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</si>
  <si>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</si>
  <si>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</si>
  <si>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</si>
  <si>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</si>
  <si>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</si>
  <si>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</si>
  <si>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</si>
  <si>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</si>
  <si>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</si>
  <si>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</si>
  <si>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</si>
  <si>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</si>
  <si>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</si>
  <si>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</si>
  <si>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</si>
  <si>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</si>
  <si>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</si>
  <si>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</si>
  <si>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</si>
  <si>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</si>
  <si>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</si>
  <si>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</si>
  <si>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</si>
  <si>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</si>
  <si>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</si>
  <si>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</si>
  <si>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</si>
  <si>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</si>
  <si>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</si>
  <si>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</si>
  <si>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</si>
  <si>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</si>
  <si>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</si>
  <si>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</si>
  <si>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</si>
  <si>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</si>
  <si>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</si>
  <si>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</si>
  <si>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</si>
  <si>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</si>
  <si>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</si>
  <si>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</si>
  <si>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</si>
  <si>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</si>
  <si>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</si>
  <si>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</si>
  <si>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</si>
  <si>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</si>
  <si>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</si>
  <si>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</si>
  <si>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</si>
  <si>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</si>
  <si>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</si>
  <si>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</si>
  <si>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</si>
  <si>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</si>
  <si>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</si>
  <si>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</si>
  <si>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</si>
  <si>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</si>
  <si>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</si>
  <si>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</si>
  <si>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</si>
  <si>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</si>
  <si>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</si>
  <si>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</si>
  <si>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</si>
  <si>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</si>
  <si>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</si>
  <si>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</si>
  <si>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</si>
  <si>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</si>
  <si>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</si>
  <si>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</si>
  <si>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</si>
  <si>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</si>
  <si>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</si>
  <si>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</si>
  <si>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</si>
  <si>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</si>
  <si>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</si>
  <si>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</si>
  <si>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</si>
  <si>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</si>
  <si>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</si>
  <si>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</si>
  <si>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</si>
  <si>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</si>
  <si>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</si>
  <si>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</si>
  <si>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</si>
  <si>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</si>
  <si>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</si>
  <si>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</si>
  <si>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</si>
  <si>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</si>
  <si>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</si>
  <si>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</si>
  <si>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</si>
  <si>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</si>
  <si>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</si>
  <si>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</si>
  <si>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</si>
  <si>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</si>
  <si>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</si>
  <si>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</si>
  <si>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</si>
  <si>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</si>
  <si>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</si>
  <si>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</si>
  <si>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</si>
  <si>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</si>
  <si>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</si>
  <si>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</si>
  <si>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</si>
  <si>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</si>
  <si>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</si>
  <si>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</si>
  <si>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</si>
  <si>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</si>
  <si>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</si>
  <si>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</si>
  <si>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</si>
  <si>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</si>
  <si>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</si>
  <si>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</si>
  <si>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</si>
  <si>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</si>
  <si>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</si>
  <si>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</si>
  <si>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</si>
  <si>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</si>
  <si>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</si>
  <si>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</si>
  <si>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</si>
  <si>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</si>
  <si>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</si>
  <si>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</si>
  <si>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</si>
  <si>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</si>
  <si>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</si>
  <si>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</si>
  <si>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</si>
  <si>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</si>
  <si>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</si>
  <si>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</si>
  <si>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</si>
  <si>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</si>
  <si>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</si>
  <si>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</si>
  <si>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</si>
  <si>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</si>
  <si>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</si>
  <si>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</si>
  <si>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</si>
  <si>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</si>
  <si>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</si>
  <si>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</si>
  <si>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</si>
  <si>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</si>
  <si>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</si>
  <si>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</si>
  <si>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</si>
  <si>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</si>
  <si>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</si>
  <si>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</si>
  <si>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</si>
  <si>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</si>
  <si>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</si>
  <si>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</si>
  <si>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</si>
  <si>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</si>
  <si>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</si>
  <si>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</si>
  <si>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</si>
  <si>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</si>
  <si>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</si>
  <si>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</si>
  <si>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</si>
  <si>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</si>
  <si>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</si>
  <si>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</si>
  <si>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</si>
  <si>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</si>
  <si>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</si>
  <si>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</si>
  <si>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</si>
  <si>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</si>
  <si>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</si>
  <si>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</si>
  <si>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</si>
  <si>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</si>
  <si>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</si>
  <si>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</si>
  <si>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</si>
  <si>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</si>
  <si>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</si>
  <si>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</si>
  <si>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</si>
  <si>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</si>
  <si>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</si>
  <si>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</si>
  <si>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</si>
  <si>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</si>
  <si>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</si>
  <si>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</si>
  <si>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</si>
  <si>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</si>
  <si>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</si>
  <si>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</si>
  <si>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</si>
  <si>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</si>
  <si>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</si>
  <si>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</si>
  <si>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</si>
  <si>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</si>
  <si>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</si>
  <si>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</si>
  <si>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</si>
  <si>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</si>
  <si>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</si>
  <si>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</si>
  <si>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</si>
  <si>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</si>
  <si>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</si>
  <si>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</si>
  <si>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</si>
  <si>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</si>
  <si>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</si>
  <si>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</si>
  <si>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</si>
  <si>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</si>
  <si>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</si>
  <si>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</si>
  <si>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</si>
  <si>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</si>
  <si>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</si>
  <si>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</si>
  <si>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</si>
  <si>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</si>
  <si>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</si>
  <si>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</si>
  <si>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</si>
  <si>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</si>
  <si>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</si>
  <si>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</si>
  <si>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</si>
  <si>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</si>
  <si>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</si>
  <si>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</si>
  <si>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</si>
  <si>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</si>
  <si>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</si>
  <si>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</si>
  <si>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</si>
  <si>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</si>
  <si>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</si>
  <si>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</si>
  <si>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</si>
  <si>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</si>
  <si>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</si>
  <si>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</si>
  <si>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</si>
  <si>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</si>
  <si>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</si>
  <si>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</si>
  <si>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</si>
  <si>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</si>
  <si>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</si>
  <si>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</si>
  <si>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</si>
  <si>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</si>
  <si>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</si>
  <si>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</si>
  <si>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</si>
  <si>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</si>
  <si>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</si>
  <si>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</si>
  <si>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</si>
  <si>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</si>
  <si>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</si>
  <si>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</si>
  <si>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</si>
  <si>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</si>
  <si>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</si>
  <si>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</si>
  <si>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</si>
  <si>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</si>
  <si>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</si>
  <si>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</si>
  <si>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</si>
  <si>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</si>
  <si>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</si>
  <si>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</si>
  <si>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</si>
  <si>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</si>
  <si>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</si>
  <si>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</si>
  <si>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</si>
  <si>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</si>
  <si>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</si>
  <si>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</si>
  <si>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</si>
  <si>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</si>
  <si>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</si>
  <si>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</si>
  <si>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</si>
  <si>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</si>
  <si>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</si>
  <si>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</si>
  <si>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</si>
  <si>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</si>
  <si>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</si>
  <si>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</si>
  <si>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</si>
  <si>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</si>
  <si>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</si>
  <si>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</si>
  <si>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</si>
  <si>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</si>
  <si>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</si>
  <si>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</si>
  <si>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</si>
  <si>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</si>
  <si>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</si>
  <si>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</si>
  <si>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</si>
  <si>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</si>
  <si>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</si>
  <si>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</si>
  <si>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</si>
  <si>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</si>
  <si>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</si>
  <si>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</si>
  <si>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</si>
  <si>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</si>
  <si>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</si>
  <si>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</si>
  <si>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</si>
  <si>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</si>
  <si>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</si>
  <si>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</si>
  <si>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</si>
  <si>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</si>
  <si>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</si>
  <si>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</si>
  <si>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</si>
  <si>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</si>
  <si>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</si>
  <si>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</si>
  <si>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</si>
  <si>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</si>
  <si>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</si>
  <si>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</si>
  <si>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</si>
  <si>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</si>
  <si>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</si>
  <si>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</si>
  <si>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</si>
  <si>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</si>
  <si>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</si>
  <si>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</si>
  <si>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</si>
  <si>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</si>
  <si>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</si>
  <si>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</si>
  <si>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</si>
  <si>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</si>
  <si>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</si>
  <si>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</si>
  <si>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</si>
  <si>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</si>
  <si>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</si>
  <si>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</si>
  <si>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</si>
  <si>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</si>
  <si>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</si>
  <si>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</si>
  <si>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</si>
  <si>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</si>
  <si>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</si>
  <si>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</si>
  <si>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</si>
  <si>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</si>
  <si>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</si>
  <si>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</si>
  <si>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</si>
  <si>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</si>
  <si>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</si>
  <si>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</si>
  <si>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</si>
  <si>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</si>
  <si>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</si>
  <si>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</si>
  <si>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</si>
  <si>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</si>
  <si>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</si>
  <si>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</si>
  <si>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</si>
  <si>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</si>
  <si>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</si>
  <si>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</si>
  <si>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</si>
  <si>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</si>
  <si>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</si>
  <si>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</si>
  <si>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</si>
  <si>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</si>
  <si>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</si>
  <si>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</si>
  <si>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</si>
  <si>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</si>
  <si>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</si>
  <si>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</si>
  <si>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</si>
  <si>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</si>
  <si>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</si>
  <si>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</si>
  <si>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</si>
  <si>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</si>
  <si>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</si>
  <si>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</si>
  <si>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</si>
  <si>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</si>
  <si>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</si>
  <si>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</si>
  <si>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</si>
  <si>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</si>
  <si>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</si>
  <si>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</si>
  <si>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</si>
  <si>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</si>
  <si>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</si>
  <si>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</si>
  <si>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</si>
  <si>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</si>
  <si>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</si>
  <si>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</si>
  <si>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</si>
  <si>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</si>
  <si>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</si>
  <si>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</si>
  <si>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</si>
  <si>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</si>
  <si>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</si>
  <si>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</si>
  <si>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</si>
  <si>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</si>
  <si>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</si>
  <si>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</si>
  <si>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</si>
  <si>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</si>
  <si>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</si>
  <si>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</si>
  <si>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</si>
  <si>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</si>
  <si>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</si>
  <si>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</si>
  <si>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</si>
  <si>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</si>
  <si>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</si>
  <si>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</si>
  <si>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</si>
  <si>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</si>
  <si>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</si>
  <si>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</si>
  <si>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</si>
  <si>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</si>
  <si>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</si>
  <si>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</si>
  <si>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</si>
  <si>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</si>
  <si>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</si>
  <si>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</si>
  <si>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</si>
  <si>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</si>
  <si>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</si>
  <si>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</si>
  <si>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</si>
  <si>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</si>
  <si>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</si>
  <si>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</si>
  <si>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</si>
  <si>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</si>
  <si>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</si>
  <si>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</si>
  <si>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</si>
  <si>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</si>
  <si>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</si>
  <si>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</si>
  <si>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</si>
  <si>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</si>
  <si>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</si>
  <si>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</si>
  <si>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</si>
  <si>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</si>
  <si>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</si>
  <si>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</si>
  <si>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</si>
  <si>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</si>
  <si>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</si>
  <si>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</si>
  <si>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</si>
  <si>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</si>
  <si>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</si>
  <si>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</si>
  <si>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</si>
  <si>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</si>
  <si>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</si>
  <si>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</si>
  <si>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</si>
  <si>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</si>
  <si>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</si>
  <si>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</si>
  <si>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</si>
  <si>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</si>
  <si>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</si>
  <si>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</si>
  <si>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</si>
  <si>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</si>
  <si>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</si>
  <si>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</si>
  <si>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</si>
  <si>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</si>
  <si>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</si>
  <si>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</si>
  <si>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</si>
  <si>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</si>
  <si>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</si>
  <si>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</si>
  <si>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</si>
  <si>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</si>
  <si>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</si>
  <si>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</si>
  <si>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</si>
  <si>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</si>
  <si>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</si>
  <si>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</si>
  <si>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</si>
  <si>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</si>
  <si>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</si>
  <si>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</si>
  <si>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</si>
  <si>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</si>
  <si>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</si>
  <si>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</si>
  <si>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</si>
  <si>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</si>
  <si>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</si>
  <si>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</si>
  <si>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</si>
  <si>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</si>
  <si>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</si>
  <si>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</si>
  <si>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</si>
  <si>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</si>
  <si>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</si>
  <si>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</si>
  <si>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</si>
  <si>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</si>
  <si>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</si>
  <si>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</si>
  <si>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</si>
  <si>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</si>
  <si>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</si>
  <si>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</si>
  <si>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</si>
  <si>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</si>
  <si>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</si>
  <si>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</si>
  <si>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</si>
  <si>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</si>
  <si>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</si>
  <si>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</si>
  <si>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</si>
  <si>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</si>
  <si>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</si>
  <si>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</si>
  <si>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</si>
  <si>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</si>
  <si>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</si>
  <si>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</si>
  <si>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</si>
  <si>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</si>
  <si>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</si>
  <si>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</si>
  <si>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</si>
  <si>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</si>
  <si>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</si>
  <si>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</si>
  <si>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</si>
  <si>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</si>
  <si>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</si>
  <si>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</si>
  <si>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</si>
  <si>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</si>
  <si>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</si>
  <si>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</si>
  <si>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</si>
  <si>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</si>
  <si>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</si>
  <si>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</si>
  <si>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</si>
  <si>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</si>
  <si>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</si>
  <si>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</si>
  <si>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</si>
  <si>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</si>
  <si>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</si>
  <si>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</si>
  <si>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</si>
  <si>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</si>
  <si>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</si>
  <si>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</si>
  <si>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</si>
  <si>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</si>
  <si>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</si>
  <si>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</si>
  <si>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</si>
  <si>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</si>
  <si>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</si>
  <si>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</si>
  <si>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</si>
  <si>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</si>
  <si>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</si>
  <si>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</si>
  <si>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</si>
  <si>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</si>
  <si>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</si>
  <si>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</si>
  <si>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</si>
  <si>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</si>
  <si>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</si>
  <si>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</si>
  <si>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</si>
  <si>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</si>
  <si>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</si>
  <si>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</si>
  <si>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</si>
  <si>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</si>
  <si>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</si>
  <si>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</si>
  <si>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</si>
  <si>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</si>
  <si>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</si>
  <si>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</si>
  <si>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</si>
  <si>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</si>
  <si>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</si>
  <si>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</si>
  <si>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</si>
  <si>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</si>
  <si>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</si>
  <si>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</si>
  <si>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</si>
  <si>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</si>
  <si>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</si>
  <si>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</si>
  <si>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</si>
  <si>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</si>
  <si>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</si>
  <si>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</si>
  <si>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</si>
  <si>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</si>
  <si>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</si>
  <si>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</si>
  <si>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</si>
  <si>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</si>
  <si>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</si>
  <si>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</si>
  <si>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</si>
  <si>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</si>
  <si>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</si>
  <si>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</si>
  <si>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</si>
  <si>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</si>
  <si>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</si>
  <si>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</si>
  <si>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</si>
  <si>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</si>
  <si>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</si>
  <si>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</si>
  <si>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</si>
  <si>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</si>
  <si>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</si>
  <si>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</si>
  <si>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</si>
  <si>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</si>
  <si>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</si>
  <si>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</si>
  <si>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</si>
  <si>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</si>
  <si>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</si>
  <si>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</si>
  <si>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</si>
  <si>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</si>
  <si>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</si>
  <si>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</si>
  <si>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</si>
  <si>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</si>
  <si>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</si>
  <si>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</si>
  <si>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</si>
  <si>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</si>
  <si>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</si>
  <si>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</si>
  <si>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</si>
  <si>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</si>
  <si>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</si>
  <si>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</si>
  <si>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</si>
  <si>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</si>
  <si>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</si>
  <si>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</si>
  <si>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</si>
  <si>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</si>
  <si>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</si>
  <si>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</si>
  <si>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</si>
  <si>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</si>
  <si>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</si>
  <si>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</si>
  <si>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</si>
  <si>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</si>
  <si>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</si>
  <si>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</si>
  <si>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</si>
  <si>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</si>
  <si>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</si>
  <si>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</si>
  <si>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</si>
  <si>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</si>
  <si>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</si>
  <si>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</si>
  <si>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</si>
  <si>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</si>
  <si>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</si>
  <si>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</si>
  <si>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</si>
  <si>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</si>
  <si>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</si>
  <si>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</si>
  <si>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</si>
  <si>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</si>
  <si>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</si>
  <si>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</si>
  <si>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</si>
  <si>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</si>
  <si>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</si>
  <si>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</si>
  <si>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</si>
  <si>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</si>
  <si>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</si>
  <si>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</si>
  <si>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</si>
  <si>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</si>
  <si>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</si>
  <si>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</si>
  <si>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</si>
  <si>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</si>
  <si>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</si>
  <si>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</si>
  <si>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</si>
  <si>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</si>
  <si>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</si>
  <si>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</si>
  <si>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</si>
  <si>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</si>
  <si>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</si>
  <si>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</si>
  <si>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</si>
  <si>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</si>
  <si>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</si>
  <si>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</si>
  <si>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</si>
  <si>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</si>
  <si>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</si>
  <si>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</si>
  <si>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</si>
  <si>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</si>
  <si>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</si>
  <si>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</si>
  <si>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</si>
  <si>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</si>
  <si>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</si>
  <si>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</si>
  <si>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</si>
  <si>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</si>
  <si>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</si>
  <si>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</si>
  <si>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</si>
  <si>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</si>
  <si>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</si>
  <si>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</si>
  <si>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</si>
  <si>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</si>
  <si>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</si>
  <si>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</si>
  <si>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</si>
  <si>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</si>
  <si>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</si>
  <si>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</si>
  <si>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</si>
  <si>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</si>
  <si>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</si>
  <si>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</si>
  <si>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</si>
  <si>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</si>
  <si>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</si>
  <si>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</si>
  <si>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</si>
  <si>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</si>
  <si>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</si>
  <si>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</si>
  <si>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</si>
  <si>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</si>
  <si>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</si>
  <si>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</si>
  <si>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</si>
  <si>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</si>
  <si>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</si>
  <si>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</si>
  <si>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</si>
  <si>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</si>
  <si>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</si>
  <si>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</si>
  <si>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</si>
  <si>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</si>
  <si>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</si>
  <si>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</si>
  <si>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</si>
  <si>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</si>
  <si>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</si>
  <si>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</si>
  <si>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</si>
  <si>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</si>
  <si>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</si>
  <si>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</si>
  <si>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</si>
  <si>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</si>
  <si>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</si>
  <si>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</si>
  <si>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</si>
  <si>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</si>
  <si>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</si>
  <si>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</si>
  <si>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</si>
  <si>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</si>
  <si>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</si>
  <si>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</si>
  <si>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</si>
  <si>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</si>
  <si>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</si>
  <si>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</si>
  <si>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</si>
  <si>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</si>
  <si>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</si>
  <si>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</si>
  <si>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</si>
  <si>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</si>
  <si>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</si>
  <si>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</si>
  <si>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</si>
  <si>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</si>
  <si>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</si>
  <si>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</si>
  <si>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</si>
  <si>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</si>
  <si>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</si>
  <si>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</si>
  <si>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</si>
  <si>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</si>
  <si>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</si>
  <si>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</si>
  <si>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</si>
  <si>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</si>
  <si>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</si>
  <si>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</si>
  <si>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</si>
  <si>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</si>
  <si>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</si>
  <si>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</si>
  <si>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</si>
  <si>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</si>
  <si>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</si>
  <si>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</si>
  <si>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</si>
  <si>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</si>
  <si>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</si>
  <si>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</si>
  <si>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</si>
  <si>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</si>
  <si>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</si>
  <si>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</si>
  <si>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</si>
  <si>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</si>
  <si>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</si>
  <si>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</si>
  <si>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</si>
  <si>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</si>
  <si>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</si>
  <si>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</si>
  <si>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</si>
  <si>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</si>
  <si>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</si>
  <si>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</si>
  <si>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</si>
  <si>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</si>
  <si>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</si>
  <si>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</si>
  <si>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</si>
  <si>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</si>
  <si>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</si>
  <si>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</si>
  <si>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</si>
  <si>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</si>
  <si>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</si>
  <si>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</si>
  <si>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</si>
  <si>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</si>
  <si>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</si>
  <si>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</si>
  <si>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</si>
  <si>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</si>
  <si>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</si>
  <si>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</si>
  <si>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</si>
  <si>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</si>
  <si>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</si>
  <si>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</si>
  <si>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</si>
  <si>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</si>
  <si>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</si>
  <si>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</si>
  <si>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</si>
  <si>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</si>
  <si>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</si>
  <si>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</si>
  <si>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</si>
  <si>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</si>
  <si>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</si>
  <si>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</si>
  <si>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</si>
  <si>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</si>
  <si>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</si>
  <si>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</si>
  <si>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</si>
  <si>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</si>
  <si>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</si>
  <si>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</si>
  <si>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</si>
  <si>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</si>
  <si>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</si>
  <si>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</si>
  <si>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</si>
  <si>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</si>
  <si>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</si>
  <si>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</si>
  <si>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</si>
  <si>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</si>
  <si>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</si>
  <si>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</si>
  <si>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</si>
  <si>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</si>
  <si>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</si>
  <si>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</si>
  <si>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</si>
  <si>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</si>
  <si>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</si>
  <si>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</si>
  <si>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</si>
  <si>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</si>
  <si>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</si>
  <si>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</si>
  <si>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</si>
  <si>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</si>
  <si>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</si>
  <si>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</si>
  <si>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</si>
  <si>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</si>
  <si>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</si>
  <si>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</si>
  <si>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</si>
  <si>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</si>
  <si>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</si>
  <si>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</si>
  <si>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</si>
  <si>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</si>
  <si>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</si>
  <si>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</si>
  <si>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</si>
  <si>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</si>
  <si>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</si>
  <si>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</si>
  <si>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</si>
  <si>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</si>
  <si>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</si>
  <si>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</si>
  <si>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</si>
  <si>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</si>
  <si>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</si>
  <si>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</si>
  <si>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</si>
  <si>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</si>
  <si>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</si>
  <si>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</si>
  <si>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</si>
  <si>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</si>
  <si>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</si>
  <si>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</si>
  <si>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</si>
  <si>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</si>
  <si>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</si>
  <si>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</si>
  <si>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</si>
  <si>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</si>
  <si>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</si>
  <si>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</si>
  <si>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</si>
  <si>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</si>
  <si>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</si>
  <si>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</si>
  <si>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</si>
  <si>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</si>
  <si>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</si>
  <si>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</si>
  <si>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</si>
  <si>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</si>
  <si>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</si>
  <si>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</si>
  <si>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</si>
  <si>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</si>
  <si>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</si>
  <si>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</si>
  <si>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</si>
  <si>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</si>
  <si>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</si>
  <si>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</si>
  <si>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</si>
  <si>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</si>
  <si>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</si>
  <si>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</si>
  <si>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</si>
  <si>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</si>
  <si>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</si>
  <si>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</si>
  <si>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</si>
  <si>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</si>
  <si>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</si>
  <si>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</si>
  <si>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</si>
  <si>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</si>
  <si>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</si>
  <si>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</si>
  <si>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</si>
  <si>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</si>
  <si>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</si>
  <si>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</si>
  <si>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</si>
  <si>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</si>
  <si>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</si>
  <si>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</si>
  <si>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</si>
  <si>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</si>
  <si>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</si>
  <si>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</si>
  <si>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</si>
  <si>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</si>
  <si>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</si>
  <si>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</si>
  <si>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</si>
  <si>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</si>
  <si>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</si>
  <si>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</si>
  <si>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</si>
  <si>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</si>
  <si>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</si>
  <si>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</si>
  <si>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</si>
  <si>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</si>
  <si>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</si>
  <si>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</si>
  <si>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</si>
  <si>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</si>
  <si>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</si>
  <si>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</si>
  <si>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</si>
  <si>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</si>
  <si>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</si>
  <si>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</si>
  <si>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</si>
  <si>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</si>
  <si>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</si>
  <si>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</si>
  <si>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</si>
  <si>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</si>
  <si>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</si>
  <si>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</si>
  <si>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</si>
  <si>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</si>
  <si>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</si>
  <si>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</si>
  <si>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</si>
  <si>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</si>
  <si>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</si>
  <si>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</si>
  <si>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</si>
  <si>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</si>
  <si>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</si>
  <si>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</si>
  <si>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</si>
  <si>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</si>
  <si>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</si>
  <si>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</si>
  <si>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</si>
  <si>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</si>
  <si>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</si>
  <si>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</si>
  <si>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</si>
  <si>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</si>
  <si>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</si>
  <si>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</si>
  <si>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</si>
  <si>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</si>
  <si>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</si>
  <si>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</si>
  <si>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</si>
  <si>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</si>
  <si>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</si>
  <si>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</si>
  <si>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</si>
  <si>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</si>
  <si>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</si>
  <si>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</si>
  <si>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</si>
  <si>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</si>
  <si>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</si>
  <si>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</si>
  <si>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</si>
  <si>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</si>
  <si>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</si>
  <si>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</si>
  <si>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</si>
  <si>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</si>
  <si>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</si>
  <si>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</si>
  <si>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</si>
  <si>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</si>
  <si>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</si>
  <si>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</si>
  <si>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</si>
  <si>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</si>
  <si>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</si>
  <si>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</si>
  <si>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</si>
  <si>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Бачка Паланка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</si>
</sst>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631</c:v>
                </c:pt>
                <c:pt idx="1">
                  <c:v>694</c:v>
                </c:pt>
                <c:pt idx="2">
                  <c:v>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692</c:v>
                </c:pt>
                <c:pt idx="1">
                  <c:v>809</c:v>
                </c:pt>
                <c:pt idx="2">
                  <c:v>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6415616"/>
        <c:axId val="106417152"/>
      </c:barChart>
      <c:catAx>
        <c:axId val="106415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417152"/>
        <c:crosses val="autoZero"/>
        <c:auto val="1"/>
        <c:lblAlgn val="ctr"/>
        <c:lblOffset val="100"/>
        <c:noMultiLvlLbl val="0"/>
      </c:catAx>
      <c:valAx>
        <c:axId val="106417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415616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1282</c:v>
                </c:pt>
                <c:pt idx="1">
                  <c:v>1144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821376"/>
        <c:axId val="110822912"/>
      </c:barChart>
      <c:catAx>
        <c:axId val="1108213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0822912"/>
        <c:crosses val="autoZero"/>
        <c:auto val="1"/>
        <c:lblAlgn val="ctr"/>
        <c:lblOffset val="100"/>
        <c:noMultiLvlLbl val="0"/>
      </c:catAx>
      <c:valAx>
        <c:axId val="110822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821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1134</c:v>
                </c:pt>
                <c:pt idx="1">
                  <c:v>1018</c:v>
                </c:pt>
                <c:pt idx="2">
                  <c:v>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835584"/>
        <c:axId val="110837120"/>
      </c:barChart>
      <c:catAx>
        <c:axId val="11083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837120"/>
        <c:crosses val="autoZero"/>
        <c:auto val="1"/>
        <c:lblAlgn val="ctr"/>
        <c:lblOffset val="100"/>
        <c:noMultiLvlLbl val="0"/>
      </c:catAx>
      <c:valAx>
        <c:axId val="110837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8355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36</c:v>
                </c:pt>
                <c:pt idx="1">
                  <c:v>42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860544"/>
        <c:axId val="110866432"/>
      </c:barChart>
      <c:catAx>
        <c:axId val="1108605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866432"/>
        <c:crosses val="autoZero"/>
        <c:auto val="1"/>
        <c:lblAlgn val="ctr"/>
        <c:lblOffset val="100"/>
        <c:noMultiLvlLbl val="0"/>
      </c:catAx>
      <c:valAx>
        <c:axId val="1108664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10860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94</c:v>
                </c:pt>
                <c:pt idx="1">
                  <c:v>107</c:v>
                </c:pt>
                <c:pt idx="2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1419776"/>
        <c:axId val="111421312"/>
      </c:barChart>
      <c:catAx>
        <c:axId val="11141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421312"/>
        <c:crosses val="autoZero"/>
        <c:auto val="1"/>
        <c:lblAlgn val="ctr"/>
        <c:lblOffset val="100"/>
        <c:noMultiLvlLbl val="0"/>
      </c:catAx>
      <c:valAx>
        <c:axId val="111421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419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49</c:v>
                </c:pt>
                <c:pt idx="1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1443968"/>
        <c:axId val="111445504"/>
      </c:barChart>
      <c:catAx>
        <c:axId val="1114439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445504"/>
        <c:crosses val="autoZero"/>
        <c:auto val="1"/>
        <c:lblAlgn val="ctr"/>
        <c:lblOffset val="100"/>
        <c:noMultiLvlLbl val="0"/>
      </c:catAx>
      <c:valAx>
        <c:axId val="1114455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4439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137.136</c:v>
                </c:pt>
                <c:pt idx="1">
                  <c:v>137.136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1476096"/>
        <c:axId val="111944832"/>
      </c:barChart>
      <c:catAx>
        <c:axId val="1114760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944832"/>
        <c:crosses val="autoZero"/>
        <c:auto val="1"/>
        <c:lblAlgn val="ctr"/>
        <c:lblOffset val="100"/>
        <c:noMultiLvlLbl val="0"/>
      </c:catAx>
      <c:valAx>
        <c:axId val="1119448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4760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14488</c:v>
                </c:pt>
                <c:pt idx="1">
                  <c:v>13826</c:v>
                </c:pt>
                <c:pt idx="2">
                  <c:v>13306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1957504"/>
        <c:axId val="111959040"/>
      </c:barChart>
      <c:catAx>
        <c:axId val="11195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959040"/>
        <c:crosses val="autoZero"/>
        <c:auto val="1"/>
        <c:lblAlgn val="ctr"/>
        <c:lblOffset val="100"/>
        <c:noMultiLvlLbl val="0"/>
      </c:catAx>
      <c:valAx>
        <c:axId val="111959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9575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2</c:v>
                </c:pt>
                <c:pt idx="1">
                  <c:v>7.9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1971712"/>
        <c:axId val="111977600"/>
      </c:barChart>
      <c:catAx>
        <c:axId val="111971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977600"/>
        <c:crosses val="autoZero"/>
        <c:auto val="1"/>
        <c:lblAlgn val="ctr"/>
        <c:lblOffset val="100"/>
        <c:noMultiLvlLbl val="0"/>
      </c:catAx>
      <c:valAx>
        <c:axId val="111977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971712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14.4</c:v>
                </c:pt>
                <c:pt idx="1">
                  <c:v>11.9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2141824"/>
        <c:axId val="112143360"/>
      </c:barChart>
      <c:catAx>
        <c:axId val="11214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143360"/>
        <c:crosses val="autoZero"/>
        <c:auto val="1"/>
        <c:lblAlgn val="ctr"/>
        <c:lblOffset val="100"/>
        <c:noMultiLvlLbl val="0"/>
      </c:catAx>
      <c:valAx>
        <c:axId val="112143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141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17.558921864035991</c:v>
                </c:pt>
                <c:pt idx="1">
                  <c:v>59.043629008956941</c:v>
                </c:pt>
                <c:pt idx="2">
                  <c:v>23.397449127007057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178</c:v>
                </c:pt>
                <c:pt idx="1">
                  <c:v>225</c:v>
                </c:pt>
                <c:pt idx="2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77</c:v>
                </c:pt>
                <c:pt idx="1">
                  <c:v>85</c:v>
                </c:pt>
                <c:pt idx="2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8600704"/>
        <c:axId val="108602496"/>
      </c:barChart>
      <c:catAx>
        <c:axId val="108600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602496"/>
        <c:crosses val="autoZero"/>
        <c:auto val="1"/>
        <c:lblAlgn val="ctr"/>
        <c:lblOffset val="100"/>
        <c:noMultiLvlLbl val="0"/>
      </c:catAx>
      <c:valAx>
        <c:axId val="108602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60070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35</c:v>
                </c:pt>
                <c:pt idx="1">
                  <c:v>41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7</c:v>
                </c:pt>
                <c:pt idx="1">
                  <c:v>7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2280320"/>
        <c:axId val="112281856"/>
      </c:barChart>
      <c:catAx>
        <c:axId val="11228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281856"/>
        <c:crosses val="autoZero"/>
        <c:auto val="1"/>
        <c:lblAlgn val="ctr"/>
        <c:lblOffset val="100"/>
        <c:noMultiLvlLbl val="0"/>
      </c:catAx>
      <c:valAx>
        <c:axId val="112281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22803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5</c:v>
                </c:pt>
                <c:pt idx="1">
                  <c:v>4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5</c:v>
                </c:pt>
                <c:pt idx="1">
                  <c:v>5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2321664"/>
        <c:axId val="112323200"/>
      </c:barChart>
      <c:catAx>
        <c:axId val="112321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323200"/>
        <c:crosses val="autoZero"/>
        <c:auto val="1"/>
        <c:lblAlgn val="ctr"/>
        <c:lblOffset val="100"/>
        <c:noMultiLvlLbl val="0"/>
      </c:catAx>
      <c:valAx>
        <c:axId val="112323200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2321664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101.5</c:v>
                </c:pt>
                <c:pt idx="1">
                  <c:v>101.7</c:v>
                </c:pt>
                <c:pt idx="2">
                  <c:v>89.8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97</c:v>
                </c:pt>
                <c:pt idx="1">
                  <c:v>106.5</c:v>
                </c:pt>
                <c:pt idx="2">
                  <c:v>107.2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367104"/>
        <c:axId val="112368640"/>
      </c:barChart>
      <c:catAx>
        <c:axId val="112367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368640"/>
        <c:crosses val="autoZero"/>
        <c:auto val="1"/>
        <c:lblAlgn val="ctr"/>
        <c:lblOffset val="100"/>
        <c:noMultiLvlLbl val="0"/>
      </c:catAx>
      <c:valAx>
        <c:axId val="112368640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367104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1427</c:v>
                </c:pt>
                <c:pt idx="1">
                  <c:v>1359</c:v>
                </c:pt>
                <c:pt idx="2">
                  <c:v>1358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2390144"/>
        <c:axId val="112391680"/>
      </c:barChart>
      <c:catAx>
        <c:axId val="11239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391680"/>
        <c:crosses val="autoZero"/>
        <c:auto val="1"/>
        <c:lblAlgn val="ctr"/>
        <c:lblOffset val="100"/>
        <c:noMultiLvlLbl val="0"/>
      </c:catAx>
      <c:valAx>
        <c:axId val="112391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390144"/>
        <c:crosses val="autoZero"/>
        <c:crossBetween val="between"/>
        <c:majorUnit val="4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45</c:v>
                </c:pt>
                <c:pt idx="1">
                  <c:v>44</c:v>
                </c:pt>
                <c:pt idx="2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24</c:v>
                </c:pt>
                <c:pt idx="1">
                  <c:v>31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504832"/>
        <c:axId val="112506368"/>
      </c:barChart>
      <c:catAx>
        <c:axId val="112504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506368"/>
        <c:crosses val="autoZero"/>
        <c:auto val="1"/>
        <c:lblAlgn val="ctr"/>
        <c:lblOffset val="100"/>
        <c:noMultiLvlLbl val="0"/>
      </c:catAx>
      <c:valAx>
        <c:axId val="112506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50483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127</c:v>
                </c:pt>
                <c:pt idx="1">
                  <c:v>120</c:v>
                </c:pt>
                <c:pt idx="2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150</c:v>
                </c:pt>
                <c:pt idx="1">
                  <c:v>168</c:v>
                </c:pt>
                <c:pt idx="2">
                  <c:v>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558464"/>
        <c:axId val="112560000"/>
      </c:barChart>
      <c:catAx>
        <c:axId val="112558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560000"/>
        <c:crosses val="autoZero"/>
        <c:auto val="1"/>
        <c:lblAlgn val="ctr"/>
        <c:lblOffset val="100"/>
        <c:noMultiLvlLbl val="0"/>
      </c:catAx>
      <c:valAx>
        <c:axId val="112560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5584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2.2516200932843522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2.3094068601147479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2.4167251413711974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2.4930862261113633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2.1690675692409296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2.3733850662484004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2.4848309737070209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3.1246130350435464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3.3330581582531891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3.6426301234160232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3.3268667189499319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3.4506955050150658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4.2060511000123828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4.4083047839187683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4.0987328187559333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2.1690675692409296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1.7377306311140464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1.163990589012259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2728320"/>
        <c:axId val="112734208"/>
      </c:barChart>
      <c:catAx>
        <c:axId val="11272832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2734208"/>
        <c:crosses val="autoZero"/>
        <c:auto val="1"/>
        <c:lblAlgn val="ctr"/>
        <c:lblOffset val="100"/>
        <c:noMultiLvlLbl val="0"/>
      </c:catAx>
      <c:valAx>
        <c:axId val="11273420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272832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2.3362364304288605</c:v>
                </c:pt>
                <c:pt idx="1">
                  <c:v>2.4621290295950797</c:v>
                </c:pt>
                <c:pt idx="2">
                  <c:v>2.6581912741982086</c:v>
                </c:pt>
                <c:pt idx="3">
                  <c:v>2.7572543030503156</c:v>
                </c:pt>
                <c:pt idx="4">
                  <c:v>2.4600652164939945</c:v>
                </c:pt>
                <c:pt idx="5">
                  <c:v>2.455937590291823</c:v>
                </c:pt>
                <c:pt idx="6">
                  <c:v>2.7799562471622572</c:v>
                </c:pt>
                <c:pt idx="7">
                  <c:v>3.3640153547694722</c:v>
                </c:pt>
                <c:pt idx="8">
                  <c:v>3.5415032814628309</c:v>
                </c:pt>
                <c:pt idx="9">
                  <c:v>3.8097989846039542</c:v>
                </c:pt>
                <c:pt idx="10">
                  <c:v>3.4754612622280927</c:v>
                </c:pt>
                <c:pt idx="11">
                  <c:v>3.4527593181161511</c:v>
                </c:pt>
                <c:pt idx="12">
                  <c:v>3.4672060098237507</c:v>
                </c:pt>
                <c:pt idx="13">
                  <c:v>3.688034011639906</c:v>
                </c:pt>
                <c:pt idx="14">
                  <c:v>3.0606348289098939</c:v>
                </c:pt>
                <c:pt idx="15">
                  <c:v>1.4384777314566393</c:v>
                </c:pt>
                <c:pt idx="16">
                  <c:v>1.0607999339579808</c:v>
                </c:pt>
                <c:pt idx="17">
                  <c:v>0.5716762290007017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2750592"/>
        <c:axId val="112752128"/>
      </c:barChart>
      <c:catAx>
        <c:axId val="11275059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2752128"/>
        <c:crosses val="autoZero"/>
        <c:auto val="1"/>
        <c:lblAlgn val="ctr"/>
        <c:lblOffset val="100"/>
        <c:noMultiLvlLbl val="0"/>
      </c:catAx>
      <c:valAx>
        <c:axId val="11275212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275059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0.16853932584269662</c:v>
                </c:pt>
                <c:pt idx="1">
                  <c:v>0.20053140823181431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1.3202247191011236</c:v>
                </c:pt>
                <c:pt idx="1">
                  <c:v>0.40106281646362862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6.5449438202247192</c:v>
                </c:pt>
                <c:pt idx="1">
                  <c:v>2.8976788489497167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23.375468164794007</c:v>
                </c:pt>
                <c:pt idx="1">
                  <c:v>20.33388479470597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52.22846441947565</c:v>
                </c:pt>
                <c:pt idx="1">
                  <c:v>62.525693086679702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5.1779026217228461</c:v>
                </c:pt>
                <c:pt idx="1">
                  <c:v>4.1860931468391236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11.184456928838951</c:v>
                </c:pt>
                <c:pt idx="1">
                  <c:v>9.4550558981300448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2850048"/>
        <c:axId val="112851584"/>
      </c:barChart>
      <c:catAx>
        <c:axId val="112850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851584"/>
        <c:crosses val="autoZero"/>
        <c:auto val="1"/>
        <c:lblAlgn val="ctr"/>
        <c:lblOffset val="100"/>
        <c:noMultiLvlLbl val="0"/>
      </c:catAx>
      <c:valAx>
        <c:axId val="1128515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85004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25.959737827715358</c:v>
                </c:pt>
                <c:pt idx="1">
                  <c:v>21.772697648769238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35.16385767790262</c:v>
                </c:pt>
                <c:pt idx="1">
                  <c:v>40.722915726675687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38.684456928838948</c:v>
                </c:pt>
                <c:pt idx="1">
                  <c:v>37.268762219882689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0.19194756554307116</c:v>
                </c:pt>
                <c:pt idx="1">
                  <c:v>0.2356244046723818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2920064"/>
        <c:axId val="112921600"/>
      </c:barChart>
      <c:catAx>
        <c:axId val="112920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921600"/>
        <c:crosses val="autoZero"/>
        <c:auto val="1"/>
        <c:lblAlgn val="ctr"/>
        <c:lblOffset val="100"/>
        <c:noMultiLvlLbl val="0"/>
      </c:catAx>
      <c:valAx>
        <c:axId val="1129216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92006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2233</c:v>
                </c:pt>
                <c:pt idx="1">
                  <c:v>2074</c:v>
                </c:pt>
                <c:pt idx="2">
                  <c:v>1865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1707</c:v>
                </c:pt>
                <c:pt idx="1">
                  <c:v>1536</c:v>
                </c:pt>
                <c:pt idx="2">
                  <c:v>1461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8626688"/>
        <c:axId val="108628224"/>
      </c:barChart>
      <c:catAx>
        <c:axId val="10862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628224"/>
        <c:crosses val="autoZero"/>
        <c:auto val="1"/>
        <c:lblAlgn val="ctr"/>
        <c:lblOffset val="100"/>
        <c:noMultiLvlLbl val="0"/>
      </c:catAx>
      <c:valAx>
        <c:axId val="108628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62668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9</c:v>
                </c:pt>
                <c:pt idx="3">
                  <c:v>11</c:v>
                </c:pt>
                <c:pt idx="4">
                  <c:v>28</c:v>
                </c:pt>
                <c:pt idx="5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13</c:v>
                </c:pt>
                <c:pt idx="3">
                  <c:v>13</c:v>
                </c:pt>
                <c:pt idx="4">
                  <c:v>10</c:v>
                </c:pt>
                <c:pt idx="5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2949120"/>
        <c:axId val="112950656"/>
      </c:barChart>
      <c:catAx>
        <c:axId val="1129491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950656"/>
        <c:crosses val="autoZero"/>
        <c:auto val="1"/>
        <c:lblAlgn val="ctr"/>
        <c:lblOffset val="100"/>
        <c:noMultiLvlLbl val="0"/>
      </c:catAx>
      <c:valAx>
        <c:axId val="1129506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9491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0.71</c:v>
                </c:pt>
                <c:pt idx="1">
                  <c:v>0.25</c:v>
                </c:pt>
                <c:pt idx="3">
                  <c:v>0.39</c:v>
                </c:pt>
                <c:pt idx="4">
                  <c:v>0.59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2991616"/>
        <c:axId val="112993408"/>
      </c:barChart>
      <c:catAx>
        <c:axId val="112991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993408"/>
        <c:crosses val="autoZero"/>
        <c:auto val="1"/>
        <c:lblAlgn val="ctr"/>
        <c:lblOffset val="100"/>
        <c:noMultiLvlLbl val="0"/>
      </c:catAx>
      <c:valAx>
        <c:axId val="11299340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99161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30</c:v>
                </c:pt>
                <c:pt idx="1">
                  <c:v>59.926045759186508</c:v>
                </c:pt>
                <c:pt idx="2">
                  <c:v>18.973171202470564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70</c:v>
                </c:pt>
                <c:pt idx="1">
                  <c:v>40.073954240813499</c:v>
                </c:pt>
                <c:pt idx="2">
                  <c:v>81.026828797529433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3036672"/>
        <c:axId val="113046656"/>
      </c:barChart>
      <c:catAx>
        <c:axId val="1130366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046656"/>
        <c:crosses val="autoZero"/>
        <c:auto val="1"/>
        <c:lblAlgn val="ctr"/>
        <c:lblOffset val="100"/>
        <c:noMultiLvlLbl val="0"/>
      </c:catAx>
      <c:valAx>
        <c:axId val="11304665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03667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217</c:v>
                </c:pt>
                <c:pt idx="1">
                  <c:v>210</c:v>
                </c:pt>
                <c:pt idx="2">
                  <c:v>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234</c:v>
                </c:pt>
                <c:pt idx="1">
                  <c:v>227</c:v>
                </c:pt>
                <c:pt idx="2">
                  <c:v>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221632"/>
        <c:axId val="113223168"/>
      </c:barChart>
      <c:catAx>
        <c:axId val="113221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223168"/>
        <c:crosses val="autoZero"/>
        <c:auto val="1"/>
        <c:lblAlgn val="ctr"/>
        <c:lblOffset val="100"/>
        <c:noMultiLvlLbl val="0"/>
      </c:catAx>
      <c:valAx>
        <c:axId val="113223168"/>
        <c:scaling>
          <c:orientation val="minMax"/>
          <c:max val="6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3221632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455</c:v>
                </c:pt>
                <c:pt idx="1">
                  <c:v>516</c:v>
                </c:pt>
                <c:pt idx="2">
                  <c:v>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439</c:v>
                </c:pt>
                <c:pt idx="1">
                  <c:v>545</c:v>
                </c:pt>
                <c:pt idx="2">
                  <c:v>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480064"/>
        <c:axId val="113481600"/>
      </c:barChart>
      <c:catAx>
        <c:axId val="11348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481600"/>
        <c:crosses val="autoZero"/>
        <c:auto val="1"/>
        <c:lblAlgn val="ctr"/>
        <c:lblOffset val="100"/>
        <c:noMultiLvlLbl val="0"/>
      </c:catAx>
      <c:valAx>
        <c:axId val="113481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348006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28.8135593220339</c:v>
                </c:pt>
                <c:pt idx="1">
                  <c:v>26.825526692575171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28.576271186440678</c:v>
                </c:pt>
                <c:pt idx="1">
                  <c:v>28.28799345469421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17.242937853107346</c:v>
                </c:pt>
                <c:pt idx="1">
                  <c:v>19.288197995500102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14.112994350282484</c:v>
                </c:pt>
                <c:pt idx="1">
                  <c:v>15.514420126815301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6.6779661016949152</c:v>
                </c:pt>
                <c:pt idx="1">
                  <c:v>6.4941705870321123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4.5762711864406782</c:v>
                </c:pt>
                <c:pt idx="1">
                  <c:v>3.5896911433831051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13738880"/>
        <c:axId val="113740416"/>
      </c:barChart>
      <c:catAx>
        <c:axId val="1137388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740416"/>
        <c:crosses val="autoZero"/>
        <c:auto val="1"/>
        <c:lblAlgn val="ctr"/>
        <c:lblOffset val="100"/>
        <c:noMultiLvlLbl val="0"/>
      </c:catAx>
      <c:valAx>
        <c:axId val="11374041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73888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51.82</c:v>
                </c:pt>
                <c:pt idx="1">
                  <c:v>40.76</c:v>
                </c:pt>
                <c:pt idx="2">
                  <c:v>6.45</c:v>
                </c:pt>
                <c:pt idx="3">
                  <c:v>0.75</c:v>
                </c:pt>
                <c:pt idx="4">
                  <c:v>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54.37</c:v>
                </c:pt>
                <c:pt idx="1">
                  <c:v>35.21</c:v>
                </c:pt>
                <c:pt idx="2">
                  <c:v>8.4700000000000006</c:v>
                </c:pt>
                <c:pt idx="3">
                  <c:v>1.57</c:v>
                </c:pt>
                <c:pt idx="4">
                  <c:v>0.37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14171264"/>
        <c:axId val="114193536"/>
      </c:barChart>
      <c:catAx>
        <c:axId val="11417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4193536"/>
        <c:crosses val="autoZero"/>
        <c:auto val="1"/>
        <c:lblAlgn val="ctr"/>
        <c:lblOffset val="100"/>
        <c:noMultiLvlLbl val="0"/>
      </c:catAx>
      <c:valAx>
        <c:axId val="1141935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417126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57315</c:v>
                </c:pt>
                <c:pt idx="1">
                  <c:v>63957</c:v>
                </c:pt>
                <c:pt idx="2">
                  <c:v>72725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247552"/>
        <c:axId val="114249088"/>
      </c:barChart>
      <c:catAx>
        <c:axId val="11424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4249088"/>
        <c:crosses val="autoZero"/>
        <c:auto val="1"/>
        <c:lblAlgn val="ctr"/>
        <c:lblOffset val="100"/>
        <c:noMultiLvlLbl val="0"/>
      </c:catAx>
      <c:valAx>
        <c:axId val="114249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4247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7607</c:v>
                </c:pt>
                <c:pt idx="1">
                  <c:v>7840</c:v>
                </c:pt>
                <c:pt idx="2">
                  <c:v>7862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9246</c:v>
                </c:pt>
                <c:pt idx="1">
                  <c:v>9408</c:v>
                </c:pt>
                <c:pt idx="2">
                  <c:v>9458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362240"/>
        <c:axId val="114363776"/>
      </c:barChart>
      <c:catAx>
        <c:axId val="11436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4363776"/>
        <c:crosses val="autoZero"/>
        <c:auto val="1"/>
        <c:lblAlgn val="ctr"/>
        <c:lblOffset val="100"/>
        <c:noMultiLvlLbl val="0"/>
      </c:catAx>
      <c:valAx>
        <c:axId val="114363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4362240"/>
        <c:crosses val="autoZero"/>
        <c:crossBetween val="between"/>
        <c:majorUnit val="20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20.2</c:v>
                </c:pt>
                <c:pt idx="1">
                  <c:v>30.8</c:v>
                </c:pt>
                <c:pt idx="2">
                  <c:v>4.3</c:v>
                </c:pt>
                <c:pt idx="3">
                  <c:v>44.7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16.8</c:v>
                </c:pt>
                <c:pt idx="1">
                  <c:v>55.4</c:v>
                </c:pt>
                <c:pt idx="2">
                  <c:v>27.9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91.76728869374314</c:v>
                </c:pt>
                <c:pt idx="1">
                  <c:v>94.96365524402907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8.2327113062568618</c:v>
                </c:pt>
                <c:pt idx="1">
                  <c:v>5.0363447559709247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14542080"/>
        <c:axId val="114543616"/>
      </c:barChart>
      <c:catAx>
        <c:axId val="1145420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4543616"/>
        <c:crosses val="autoZero"/>
        <c:auto val="1"/>
        <c:lblAlgn val="ctr"/>
        <c:lblOffset val="100"/>
        <c:noMultiLvlLbl val="0"/>
      </c:catAx>
      <c:valAx>
        <c:axId val="11454361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454208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15.4</c:v>
                </c:pt>
                <c:pt idx="1">
                  <c:v>17.8</c:v>
                </c:pt>
                <c:pt idx="2">
                  <c:v>19.8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573312"/>
        <c:axId val="114574848"/>
      </c:barChart>
      <c:catAx>
        <c:axId val="114573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574848"/>
        <c:crosses val="autoZero"/>
        <c:auto val="1"/>
        <c:lblAlgn val="ctr"/>
        <c:lblOffset val="100"/>
        <c:noMultiLvlLbl val="0"/>
      </c:catAx>
      <c:valAx>
        <c:axId val="114574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5733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13.7</c:v>
                </c:pt>
                <c:pt idx="1">
                  <c:v>17.8</c:v>
                </c:pt>
                <c:pt idx="2">
                  <c:v>18.600000000000001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628480"/>
        <c:axId val="114630016"/>
      </c:barChart>
      <c:catAx>
        <c:axId val="114628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4630016"/>
        <c:crosses val="autoZero"/>
        <c:auto val="1"/>
        <c:lblAlgn val="ctr"/>
        <c:lblOffset val="100"/>
        <c:noMultiLvlLbl val="0"/>
      </c:catAx>
      <c:valAx>
        <c:axId val="114630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46284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8.5500000000000007</c:v>
                </c:pt>
                <c:pt idx="1">
                  <c:v>8.81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4669440"/>
        <c:axId val="114670976"/>
      </c:barChart>
      <c:catAx>
        <c:axId val="114669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4670976"/>
        <c:crosses val="autoZero"/>
        <c:auto val="1"/>
        <c:lblAlgn val="ctr"/>
        <c:lblOffset val="100"/>
        <c:noMultiLvlLbl val="0"/>
      </c:catAx>
      <c:valAx>
        <c:axId val="114670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4669440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1398</c:v>
                </c:pt>
                <c:pt idx="1">
                  <c:v>2698</c:v>
                </c:pt>
                <c:pt idx="2">
                  <c:v>2287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602</c:v>
                </c:pt>
                <c:pt idx="1">
                  <c:v>858</c:v>
                </c:pt>
                <c:pt idx="2">
                  <c:v>1987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931968"/>
        <c:axId val="115015680"/>
      </c:barChart>
      <c:catAx>
        <c:axId val="114931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015680"/>
        <c:crosses val="autoZero"/>
        <c:auto val="1"/>
        <c:lblAlgn val="ctr"/>
        <c:lblOffset val="100"/>
        <c:noMultiLvlLbl val="0"/>
      </c:catAx>
      <c:valAx>
        <c:axId val="11501568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49319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3650</c:v>
                </c:pt>
                <c:pt idx="1">
                  <c:v>7943</c:v>
                </c:pt>
                <c:pt idx="2">
                  <c:v>5293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1507</c:v>
                </c:pt>
                <c:pt idx="1">
                  <c:v>2622</c:v>
                </c:pt>
                <c:pt idx="2">
                  <c:v>4316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055232"/>
        <c:axId val="115065216"/>
      </c:barChart>
      <c:catAx>
        <c:axId val="115055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065216"/>
        <c:crosses val="autoZero"/>
        <c:auto val="1"/>
        <c:lblAlgn val="ctr"/>
        <c:lblOffset val="100"/>
        <c:noMultiLvlLbl val="0"/>
      </c:catAx>
      <c:valAx>
        <c:axId val="1150652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50552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2.6</c:v>
                </c:pt>
                <c:pt idx="1">
                  <c:v>2.9</c:v>
                </c:pt>
                <c:pt idx="2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2.5</c:v>
                </c:pt>
                <c:pt idx="1">
                  <c:v>3.1</c:v>
                </c:pt>
                <c:pt idx="2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5182592"/>
        <c:axId val="115200768"/>
      </c:barChart>
      <c:catAx>
        <c:axId val="115182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200768"/>
        <c:crosses val="autoZero"/>
        <c:auto val="1"/>
        <c:lblAlgn val="ctr"/>
        <c:lblOffset val="100"/>
        <c:noMultiLvlLbl val="0"/>
      </c:catAx>
      <c:valAx>
        <c:axId val="1152007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51825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29.2</c:v>
                </c:pt>
                <c:pt idx="1">
                  <c:v>30.5</c:v>
                </c:pt>
                <c:pt idx="2">
                  <c:v>31.7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36.700000000000003</c:v>
                </c:pt>
                <c:pt idx="1">
                  <c:v>37.700000000000003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5293568"/>
        <c:axId val="115307648"/>
      </c:barChart>
      <c:catAx>
        <c:axId val="11529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5307648"/>
        <c:crosses val="autoZero"/>
        <c:auto val="1"/>
        <c:lblAlgn val="ctr"/>
        <c:lblOffset val="100"/>
        <c:noMultiLvlLbl val="0"/>
      </c:catAx>
      <c:valAx>
        <c:axId val="1153076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529356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4177.8599999999997</c:v>
                </c:pt>
                <c:pt idx="1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453312"/>
        <c:axId val="115475584"/>
      </c:barChart>
      <c:catAx>
        <c:axId val="115453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475584"/>
        <c:crosses val="autoZero"/>
        <c:auto val="1"/>
        <c:lblAlgn val="ctr"/>
        <c:lblOffset val="100"/>
        <c:noMultiLvlLbl val="0"/>
      </c:catAx>
      <c:valAx>
        <c:axId val="115475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453312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82</c:v>
                </c:pt>
                <c:pt idx="1">
                  <c:v>87</c:v>
                </c:pt>
                <c:pt idx="2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69</c:v>
                </c:pt>
                <c:pt idx="1">
                  <c:v>69</c:v>
                </c:pt>
                <c:pt idx="2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528064"/>
        <c:axId val="115529600"/>
      </c:barChart>
      <c:catAx>
        <c:axId val="115528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529600"/>
        <c:crosses val="autoZero"/>
        <c:auto val="1"/>
        <c:lblAlgn val="ctr"/>
        <c:lblOffset val="100"/>
        <c:noMultiLvlLbl val="0"/>
      </c:catAx>
      <c:valAx>
        <c:axId val="115529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52806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15.8</c:v>
                </c:pt>
                <c:pt idx="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59</c:v>
                </c:pt>
                <c:pt idx="1">
                  <c:v>50.7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25.2</c:v>
                </c:pt>
                <c:pt idx="1">
                  <c:v>31.3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0387968"/>
        <c:axId val="110389504"/>
      </c:barChart>
      <c:catAx>
        <c:axId val="110387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0389504"/>
        <c:crosses val="autoZero"/>
        <c:auto val="1"/>
        <c:lblAlgn val="ctr"/>
        <c:lblOffset val="100"/>
        <c:noMultiLvlLbl val="0"/>
      </c:catAx>
      <c:valAx>
        <c:axId val="1103895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38796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631</c:v>
                </c:pt>
                <c:pt idx="1">
                  <c:v>694</c:v>
                </c:pt>
                <c:pt idx="2">
                  <c:v>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692</c:v>
                </c:pt>
                <c:pt idx="1">
                  <c:v>809</c:v>
                </c:pt>
                <c:pt idx="2">
                  <c:v>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726656"/>
        <c:axId val="118728192"/>
      </c:barChart>
      <c:catAx>
        <c:axId val="11872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728192"/>
        <c:crosses val="autoZero"/>
        <c:auto val="1"/>
        <c:lblAlgn val="ctr"/>
        <c:lblOffset val="100"/>
        <c:noMultiLvlLbl val="0"/>
      </c:catAx>
      <c:valAx>
        <c:axId val="118728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7266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178</c:v>
                </c:pt>
                <c:pt idx="1">
                  <c:v>225</c:v>
                </c:pt>
                <c:pt idx="2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77</c:v>
                </c:pt>
                <c:pt idx="1">
                  <c:v>85</c:v>
                </c:pt>
                <c:pt idx="2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768000"/>
        <c:axId val="118769536"/>
      </c:barChart>
      <c:catAx>
        <c:axId val="118768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769536"/>
        <c:crosses val="autoZero"/>
        <c:auto val="1"/>
        <c:lblAlgn val="ctr"/>
        <c:lblOffset val="100"/>
        <c:noMultiLvlLbl val="0"/>
      </c:catAx>
      <c:valAx>
        <c:axId val="118769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7680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2233</c:v>
                </c:pt>
                <c:pt idx="1">
                  <c:v>2074</c:v>
                </c:pt>
                <c:pt idx="2">
                  <c:v>1865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1707</c:v>
                </c:pt>
                <c:pt idx="1">
                  <c:v>1536</c:v>
                </c:pt>
                <c:pt idx="2">
                  <c:v>1461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895360"/>
        <c:axId val="118896896"/>
      </c:barChart>
      <c:catAx>
        <c:axId val="11889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96896"/>
        <c:crosses val="autoZero"/>
        <c:auto val="1"/>
        <c:lblAlgn val="ctr"/>
        <c:lblOffset val="100"/>
        <c:noMultiLvlLbl val="0"/>
      </c:catAx>
      <c:valAx>
        <c:axId val="118896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9536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16.8</c:v>
                </c:pt>
                <c:pt idx="1">
                  <c:v>55.4</c:v>
                </c:pt>
                <c:pt idx="2">
                  <c:v>27.9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15.8</c:v>
                </c:pt>
                <c:pt idx="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59</c:v>
                </c:pt>
                <c:pt idx="1">
                  <c:v>50.7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25.2</c:v>
                </c:pt>
                <c:pt idx="1">
                  <c:v>31.3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9186560"/>
        <c:axId val="119188096"/>
      </c:barChart>
      <c:catAx>
        <c:axId val="119186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9188096"/>
        <c:crosses val="autoZero"/>
        <c:auto val="1"/>
        <c:lblAlgn val="ctr"/>
        <c:lblOffset val="100"/>
        <c:noMultiLvlLbl val="0"/>
      </c:catAx>
      <c:valAx>
        <c:axId val="1191880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918656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3</c:v>
                </c:pt>
                <c:pt idx="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9318016"/>
        <c:axId val="119319552"/>
      </c:barChart>
      <c:catAx>
        <c:axId val="119318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9319552"/>
        <c:crosses val="autoZero"/>
        <c:auto val="1"/>
        <c:lblAlgn val="ctr"/>
        <c:lblOffset val="100"/>
        <c:noMultiLvlLbl val="0"/>
      </c:catAx>
      <c:valAx>
        <c:axId val="119319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93180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178</c:v>
                </c:pt>
                <c:pt idx="1">
                  <c:v>340</c:v>
                </c:pt>
                <c:pt idx="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126</c:v>
                </c:pt>
                <c:pt idx="1">
                  <c:v>486</c:v>
                </c:pt>
                <c:pt idx="2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417472"/>
        <c:axId val="119443840"/>
      </c:barChart>
      <c:catAx>
        <c:axId val="119417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9443840"/>
        <c:crosses val="autoZero"/>
        <c:auto val="1"/>
        <c:lblAlgn val="ctr"/>
        <c:lblOffset val="100"/>
        <c:noMultiLvlLbl val="0"/>
      </c:catAx>
      <c:valAx>
        <c:axId val="119443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4174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64</c:v>
                </c:pt>
                <c:pt idx="1">
                  <c:v>80</c:v>
                </c:pt>
                <c:pt idx="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37</c:v>
                </c:pt>
                <c:pt idx="1">
                  <c:v>153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462912"/>
        <c:axId val="119567104"/>
      </c:barChart>
      <c:catAx>
        <c:axId val="119462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9567104"/>
        <c:crosses val="autoZero"/>
        <c:auto val="1"/>
        <c:lblAlgn val="ctr"/>
        <c:lblOffset val="100"/>
        <c:noMultiLvlLbl val="0"/>
      </c:catAx>
      <c:valAx>
        <c:axId val="119567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4629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1282</c:v>
                </c:pt>
                <c:pt idx="1">
                  <c:v>1144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598080"/>
        <c:axId val="119608064"/>
      </c:barChart>
      <c:catAx>
        <c:axId val="119598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9608064"/>
        <c:crosses val="autoZero"/>
        <c:auto val="1"/>
        <c:lblAlgn val="ctr"/>
        <c:lblOffset val="100"/>
        <c:noMultiLvlLbl val="0"/>
      </c:catAx>
      <c:valAx>
        <c:axId val="119608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5980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1134</c:v>
                </c:pt>
                <c:pt idx="1">
                  <c:v>1018</c:v>
                </c:pt>
                <c:pt idx="2">
                  <c:v>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661696"/>
        <c:axId val="119663232"/>
      </c:barChart>
      <c:catAx>
        <c:axId val="11966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663232"/>
        <c:crosses val="autoZero"/>
        <c:auto val="1"/>
        <c:lblAlgn val="ctr"/>
        <c:lblOffset val="100"/>
        <c:noMultiLvlLbl val="0"/>
      </c:catAx>
      <c:valAx>
        <c:axId val="119663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6616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37.1</c:v>
                </c:pt>
                <c:pt idx="1">
                  <c:v>15.4</c:v>
                </c:pt>
                <c:pt idx="2">
                  <c:v>28.6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0.4</c:v>
                </c:pt>
                <c:pt idx="2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62.9</c:v>
                </c:pt>
                <c:pt idx="1">
                  <c:v>84.2</c:v>
                </c:pt>
                <c:pt idx="2">
                  <c:v>70.7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10426368"/>
        <c:axId val="110632960"/>
      </c:barChart>
      <c:catAx>
        <c:axId val="11042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632960"/>
        <c:crosses val="autoZero"/>
        <c:auto val="1"/>
        <c:lblAlgn val="ctr"/>
        <c:lblOffset val="100"/>
        <c:noMultiLvlLbl val="0"/>
      </c:catAx>
      <c:valAx>
        <c:axId val="1106329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1042636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36</c:v>
                </c:pt>
                <c:pt idx="1">
                  <c:v>42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780864"/>
        <c:axId val="119782400"/>
      </c:barChart>
      <c:catAx>
        <c:axId val="1197808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782400"/>
        <c:crosses val="autoZero"/>
        <c:auto val="1"/>
        <c:lblAlgn val="ctr"/>
        <c:lblOffset val="100"/>
        <c:noMultiLvlLbl val="0"/>
      </c:catAx>
      <c:valAx>
        <c:axId val="1197824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7808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49</c:v>
                </c:pt>
                <c:pt idx="1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837824"/>
        <c:axId val="119839360"/>
      </c:barChart>
      <c:catAx>
        <c:axId val="1198378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839360"/>
        <c:crosses val="autoZero"/>
        <c:auto val="1"/>
        <c:lblAlgn val="ctr"/>
        <c:lblOffset val="100"/>
        <c:noMultiLvlLbl val="0"/>
      </c:catAx>
      <c:valAx>
        <c:axId val="1198393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837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14488</c:v>
                </c:pt>
                <c:pt idx="1">
                  <c:v>13826</c:v>
                </c:pt>
                <c:pt idx="2">
                  <c:v>13306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860224"/>
        <c:axId val="119878400"/>
      </c:barChart>
      <c:catAx>
        <c:axId val="119860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878400"/>
        <c:crosses val="autoZero"/>
        <c:auto val="1"/>
        <c:lblAlgn val="ctr"/>
        <c:lblOffset val="100"/>
        <c:noMultiLvlLbl val="0"/>
      </c:catAx>
      <c:valAx>
        <c:axId val="119878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860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17.558921864035991</c:v>
                </c:pt>
                <c:pt idx="1">
                  <c:v>59.043629008956941</c:v>
                </c:pt>
                <c:pt idx="2">
                  <c:v>23.397449127007057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35</c:v>
                </c:pt>
                <c:pt idx="1">
                  <c:v>41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7</c:v>
                </c:pt>
                <c:pt idx="1">
                  <c:v>7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0271616"/>
        <c:axId val="120273152"/>
      </c:barChart>
      <c:catAx>
        <c:axId val="120271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273152"/>
        <c:crosses val="autoZero"/>
        <c:auto val="1"/>
        <c:lblAlgn val="ctr"/>
        <c:lblOffset val="100"/>
        <c:noMultiLvlLbl val="0"/>
      </c:catAx>
      <c:valAx>
        <c:axId val="120273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02716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5</c:v>
                </c:pt>
                <c:pt idx="1">
                  <c:v>4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5</c:v>
                </c:pt>
                <c:pt idx="1">
                  <c:v>5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0345728"/>
        <c:axId val="120347264"/>
      </c:barChart>
      <c:catAx>
        <c:axId val="120345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347264"/>
        <c:crosses val="autoZero"/>
        <c:auto val="1"/>
        <c:lblAlgn val="ctr"/>
        <c:lblOffset val="100"/>
        <c:noMultiLvlLbl val="0"/>
      </c:catAx>
      <c:valAx>
        <c:axId val="120347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0345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101.5</c:v>
                </c:pt>
                <c:pt idx="1">
                  <c:v>101.7</c:v>
                </c:pt>
                <c:pt idx="2">
                  <c:v>89.8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97</c:v>
                </c:pt>
                <c:pt idx="1">
                  <c:v>106.5</c:v>
                </c:pt>
                <c:pt idx="2">
                  <c:v>107.2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407552"/>
        <c:axId val="120409088"/>
      </c:barChart>
      <c:catAx>
        <c:axId val="120407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409088"/>
        <c:crosses val="autoZero"/>
        <c:auto val="1"/>
        <c:lblAlgn val="ctr"/>
        <c:lblOffset val="100"/>
        <c:noMultiLvlLbl val="0"/>
      </c:catAx>
      <c:valAx>
        <c:axId val="1204090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40755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1427</c:v>
                </c:pt>
                <c:pt idx="1">
                  <c:v>1359</c:v>
                </c:pt>
                <c:pt idx="2">
                  <c:v>1358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553472"/>
        <c:axId val="120555008"/>
      </c:barChart>
      <c:catAx>
        <c:axId val="12055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555008"/>
        <c:crosses val="autoZero"/>
        <c:auto val="1"/>
        <c:lblAlgn val="ctr"/>
        <c:lblOffset val="100"/>
        <c:noMultiLvlLbl val="0"/>
      </c:catAx>
      <c:valAx>
        <c:axId val="120555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5534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45</c:v>
                </c:pt>
                <c:pt idx="1">
                  <c:v>44</c:v>
                </c:pt>
                <c:pt idx="2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24</c:v>
                </c:pt>
                <c:pt idx="1">
                  <c:v>31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598528"/>
        <c:axId val="120600064"/>
      </c:barChart>
      <c:catAx>
        <c:axId val="120598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600064"/>
        <c:crosses val="autoZero"/>
        <c:auto val="1"/>
        <c:lblAlgn val="ctr"/>
        <c:lblOffset val="100"/>
        <c:noMultiLvlLbl val="0"/>
      </c:catAx>
      <c:valAx>
        <c:axId val="120600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5985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127</c:v>
                </c:pt>
                <c:pt idx="1">
                  <c:v>120</c:v>
                </c:pt>
                <c:pt idx="2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150</c:v>
                </c:pt>
                <c:pt idx="1">
                  <c:v>168</c:v>
                </c:pt>
                <c:pt idx="2">
                  <c:v>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664448"/>
        <c:axId val="120665984"/>
      </c:barChart>
      <c:catAx>
        <c:axId val="120664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665984"/>
        <c:crosses val="autoZero"/>
        <c:auto val="1"/>
        <c:lblAlgn val="ctr"/>
        <c:lblOffset val="100"/>
        <c:noMultiLvlLbl val="0"/>
      </c:catAx>
      <c:valAx>
        <c:axId val="120665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6644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3</c:v>
                </c:pt>
                <c:pt idx="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0656128"/>
        <c:axId val="110662016"/>
      </c:barChart>
      <c:catAx>
        <c:axId val="110656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0662016"/>
        <c:crosses val="autoZero"/>
        <c:auto val="1"/>
        <c:lblAlgn val="ctr"/>
        <c:lblOffset val="100"/>
        <c:noMultiLvlLbl val="0"/>
      </c:catAx>
      <c:valAx>
        <c:axId val="110662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065612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2.2516200932843522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2.3094068601147479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2.4167251413711974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2.4930862261113633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2.1690675692409296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2.3733850662484004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2.4848309737070209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3.1246130350435464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3.3330581582531891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3.6426301234160232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3.3268667189499319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3.4506955050150658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4.2060511000123828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4.4083047839187683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4.0987328187559333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2.1690675692409296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1.7377306311140464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1.163990589012259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2415360"/>
        <c:axId val="122855424"/>
      </c:barChart>
      <c:catAx>
        <c:axId val="12241536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2855424"/>
        <c:crosses val="autoZero"/>
        <c:auto val="1"/>
        <c:lblAlgn val="ctr"/>
        <c:lblOffset val="100"/>
        <c:noMultiLvlLbl val="0"/>
      </c:catAx>
      <c:valAx>
        <c:axId val="12285542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241536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2.3362364304288605</c:v>
                </c:pt>
                <c:pt idx="1">
                  <c:v>2.4621290295950797</c:v>
                </c:pt>
                <c:pt idx="2">
                  <c:v>2.6581912741982086</c:v>
                </c:pt>
                <c:pt idx="3">
                  <c:v>2.7572543030503156</c:v>
                </c:pt>
                <c:pt idx="4">
                  <c:v>2.4600652164939945</c:v>
                </c:pt>
                <c:pt idx="5">
                  <c:v>2.455937590291823</c:v>
                </c:pt>
                <c:pt idx="6">
                  <c:v>2.7799562471622572</c:v>
                </c:pt>
                <c:pt idx="7">
                  <c:v>3.3640153547694722</c:v>
                </c:pt>
                <c:pt idx="8">
                  <c:v>3.5415032814628309</c:v>
                </c:pt>
                <c:pt idx="9">
                  <c:v>3.8097989846039542</c:v>
                </c:pt>
                <c:pt idx="10">
                  <c:v>3.4754612622280927</c:v>
                </c:pt>
                <c:pt idx="11">
                  <c:v>3.4527593181161511</c:v>
                </c:pt>
                <c:pt idx="12">
                  <c:v>3.4672060098237507</c:v>
                </c:pt>
                <c:pt idx="13">
                  <c:v>3.688034011639906</c:v>
                </c:pt>
                <c:pt idx="14">
                  <c:v>3.0606348289098939</c:v>
                </c:pt>
                <c:pt idx="15">
                  <c:v>1.4384777314566393</c:v>
                </c:pt>
                <c:pt idx="16">
                  <c:v>1.0607999339579808</c:v>
                </c:pt>
                <c:pt idx="17">
                  <c:v>0.5716762290007017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2866688"/>
        <c:axId val="125305600"/>
      </c:barChart>
      <c:catAx>
        <c:axId val="12286668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5305600"/>
        <c:crosses val="autoZero"/>
        <c:auto val="1"/>
        <c:lblAlgn val="ctr"/>
        <c:lblOffset val="100"/>
        <c:noMultiLvlLbl val="0"/>
      </c:catAx>
      <c:valAx>
        <c:axId val="12530560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86668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0.16853932584269662</c:v>
                </c:pt>
                <c:pt idx="1">
                  <c:v>0.20053140823181431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1.3202247191011236</c:v>
                </c:pt>
                <c:pt idx="1">
                  <c:v>0.40106281646362862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6.5449438202247192</c:v>
                </c:pt>
                <c:pt idx="1">
                  <c:v>2.8976788489497167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23.375468164794007</c:v>
                </c:pt>
                <c:pt idx="1">
                  <c:v>20.33388479470597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52.22846441947565</c:v>
                </c:pt>
                <c:pt idx="1">
                  <c:v>62.525693086679702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5.1779026217228461</c:v>
                </c:pt>
                <c:pt idx="1">
                  <c:v>4.1860931468391236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11.184456928838951</c:v>
                </c:pt>
                <c:pt idx="1">
                  <c:v>9.4550558981300448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6530688"/>
        <c:axId val="126532224"/>
      </c:barChart>
      <c:catAx>
        <c:axId val="126530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532224"/>
        <c:crosses val="autoZero"/>
        <c:auto val="1"/>
        <c:lblAlgn val="ctr"/>
        <c:lblOffset val="100"/>
        <c:noMultiLvlLbl val="0"/>
      </c:catAx>
      <c:valAx>
        <c:axId val="1265322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53068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25.959737827715358</c:v>
                </c:pt>
                <c:pt idx="1">
                  <c:v>21.772697648769238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35.16385767790262</c:v>
                </c:pt>
                <c:pt idx="1">
                  <c:v>40.722915726675687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38.684456928838948</c:v>
                </c:pt>
                <c:pt idx="1">
                  <c:v>37.268762219882689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0.19194756554307116</c:v>
                </c:pt>
                <c:pt idx="1">
                  <c:v>0.2356244046723818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6633472"/>
        <c:axId val="126635008"/>
      </c:barChart>
      <c:catAx>
        <c:axId val="126633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635008"/>
        <c:crosses val="autoZero"/>
        <c:auto val="1"/>
        <c:lblAlgn val="ctr"/>
        <c:lblOffset val="100"/>
        <c:noMultiLvlLbl val="0"/>
      </c:catAx>
      <c:valAx>
        <c:axId val="1266350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6334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9</c:v>
                </c:pt>
                <c:pt idx="3">
                  <c:v>11</c:v>
                </c:pt>
                <c:pt idx="4">
                  <c:v>28</c:v>
                </c:pt>
                <c:pt idx="5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13</c:v>
                </c:pt>
                <c:pt idx="3">
                  <c:v>13</c:v>
                </c:pt>
                <c:pt idx="4">
                  <c:v>10</c:v>
                </c:pt>
                <c:pt idx="5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6670720"/>
        <c:axId val="126672256"/>
      </c:barChart>
      <c:catAx>
        <c:axId val="1266707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672256"/>
        <c:crosses val="autoZero"/>
        <c:auto val="1"/>
        <c:lblAlgn val="ctr"/>
        <c:lblOffset val="100"/>
        <c:noMultiLvlLbl val="0"/>
      </c:catAx>
      <c:valAx>
        <c:axId val="1266722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6707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0.71</c:v>
                </c:pt>
                <c:pt idx="1">
                  <c:v>0.25</c:v>
                </c:pt>
                <c:pt idx="3">
                  <c:v>0.39</c:v>
                </c:pt>
                <c:pt idx="4">
                  <c:v>0.59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6713216"/>
        <c:axId val="126727296"/>
      </c:barChart>
      <c:catAx>
        <c:axId val="12671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727296"/>
        <c:crosses val="autoZero"/>
        <c:auto val="1"/>
        <c:lblAlgn val="ctr"/>
        <c:lblOffset val="100"/>
        <c:noMultiLvlLbl val="0"/>
      </c:catAx>
      <c:valAx>
        <c:axId val="126727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7132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30</c:v>
                </c:pt>
                <c:pt idx="1">
                  <c:v>59.926045759186508</c:v>
                </c:pt>
                <c:pt idx="2">
                  <c:v>18.973171202470564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70</c:v>
                </c:pt>
                <c:pt idx="1">
                  <c:v>40.073954240813499</c:v>
                </c:pt>
                <c:pt idx="2">
                  <c:v>81.026828797529433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6840192"/>
        <c:axId val="126846080"/>
      </c:barChart>
      <c:catAx>
        <c:axId val="126840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846080"/>
        <c:crosses val="autoZero"/>
        <c:auto val="1"/>
        <c:lblAlgn val="ctr"/>
        <c:lblOffset val="100"/>
        <c:noMultiLvlLbl val="0"/>
      </c:catAx>
      <c:valAx>
        <c:axId val="12684608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84019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14.4</c:v>
                </c:pt>
                <c:pt idx="1">
                  <c:v>11.9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051648"/>
        <c:axId val="127053184"/>
      </c:barChart>
      <c:catAx>
        <c:axId val="127051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053184"/>
        <c:crosses val="autoZero"/>
        <c:auto val="1"/>
        <c:lblAlgn val="ctr"/>
        <c:lblOffset val="100"/>
        <c:noMultiLvlLbl val="0"/>
      </c:catAx>
      <c:valAx>
        <c:axId val="127053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70516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217</c:v>
                </c:pt>
                <c:pt idx="1">
                  <c:v>210</c:v>
                </c:pt>
                <c:pt idx="2">
                  <c:v>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234</c:v>
                </c:pt>
                <c:pt idx="1">
                  <c:v>227</c:v>
                </c:pt>
                <c:pt idx="2">
                  <c:v>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129472"/>
        <c:axId val="127131008"/>
      </c:barChart>
      <c:catAx>
        <c:axId val="127129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131008"/>
        <c:crosses val="autoZero"/>
        <c:auto val="1"/>
        <c:lblAlgn val="ctr"/>
        <c:lblOffset val="100"/>
        <c:noMultiLvlLbl val="0"/>
      </c:catAx>
      <c:valAx>
        <c:axId val="127131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71294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455</c:v>
                </c:pt>
                <c:pt idx="1">
                  <c:v>516</c:v>
                </c:pt>
                <c:pt idx="2">
                  <c:v>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439</c:v>
                </c:pt>
                <c:pt idx="1">
                  <c:v>545</c:v>
                </c:pt>
                <c:pt idx="2">
                  <c:v>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183104"/>
        <c:axId val="127201280"/>
      </c:barChart>
      <c:catAx>
        <c:axId val="12718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201280"/>
        <c:crosses val="autoZero"/>
        <c:auto val="1"/>
        <c:lblAlgn val="ctr"/>
        <c:lblOffset val="100"/>
        <c:noMultiLvlLbl val="0"/>
      </c:catAx>
      <c:valAx>
        <c:axId val="127201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71831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178</c:v>
                </c:pt>
                <c:pt idx="1">
                  <c:v>340</c:v>
                </c:pt>
                <c:pt idx="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126</c:v>
                </c:pt>
                <c:pt idx="1">
                  <c:v>486</c:v>
                </c:pt>
                <c:pt idx="2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685568"/>
        <c:axId val="110687360"/>
      </c:barChart>
      <c:catAx>
        <c:axId val="1106855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0687360"/>
        <c:crosses val="autoZero"/>
        <c:auto val="1"/>
        <c:lblAlgn val="ctr"/>
        <c:lblOffset val="100"/>
        <c:noMultiLvlLbl val="0"/>
      </c:catAx>
      <c:valAx>
        <c:axId val="110687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6855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28.8135593220339</c:v>
                </c:pt>
                <c:pt idx="1">
                  <c:v>26.825526692575171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28.576271186440678</c:v>
                </c:pt>
                <c:pt idx="1">
                  <c:v>28.28799345469421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17.242937853107346</c:v>
                </c:pt>
                <c:pt idx="1">
                  <c:v>19.288197995500102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14.112994350282484</c:v>
                </c:pt>
                <c:pt idx="1">
                  <c:v>15.514420126815301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6.6779661016949152</c:v>
                </c:pt>
                <c:pt idx="1">
                  <c:v>6.4941705870321123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4.5762711864406782</c:v>
                </c:pt>
                <c:pt idx="1">
                  <c:v>3.5896911433831051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7339136"/>
        <c:axId val="127377792"/>
      </c:barChart>
      <c:catAx>
        <c:axId val="1273391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7377792"/>
        <c:crosses val="autoZero"/>
        <c:auto val="1"/>
        <c:lblAlgn val="ctr"/>
        <c:lblOffset val="100"/>
        <c:noMultiLvlLbl val="0"/>
      </c:catAx>
      <c:valAx>
        <c:axId val="12737779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33913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51.82</c:v>
                </c:pt>
                <c:pt idx="1">
                  <c:v>40.76</c:v>
                </c:pt>
                <c:pt idx="2">
                  <c:v>6.45</c:v>
                </c:pt>
                <c:pt idx="3">
                  <c:v>0.75</c:v>
                </c:pt>
                <c:pt idx="4">
                  <c:v>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54.37</c:v>
                </c:pt>
                <c:pt idx="1">
                  <c:v>35.21</c:v>
                </c:pt>
                <c:pt idx="2">
                  <c:v>8.4700000000000006</c:v>
                </c:pt>
                <c:pt idx="3">
                  <c:v>1.57</c:v>
                </c:pt>
                <c:pt idx="4">
                  <c:v>0.37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7423616"/>
        <c:axId val="127425152"/>
      </c:barChart>
      <c:catAx>
        <c:axId val="127423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425152"/>
        <c:crosses val="autoZero"/>
        <c:auto val="1"/>
        <c:lblAlgn val="ctr"/>
        <c:lblOffset val="100"/>
        <c:noMultiLvlLbl val="0"/>
      </c:catAx>
      <c:valAx>
        <c:axId val="1274251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42361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57315</c:v>
                </c:pt>
                <c:pt idx="1">
                  <c:v>63957</c:v>
                </c:pt>
                <c:pt idx="2">
                  <c:v>72725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458688"/>
        <c:axId val="127464576"/>
      </c:barChart>
      <c:catAx>
        <c:axId val="127458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464576"/>
        <c:crosses val="autoZero"/>
        <c:auto val="1"/>
        <c:lblAlgn val="ctr"/>
        <c:lblOffset val="100"/>
        <c:noMultiLvlLbl val="0"/>
      </c:catAx>
      <c:valAx>
        <c:axId val="127464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4586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7607</c:v>
                </c:pt>
                <c:pt idx="1">
                  <c:v>7840</c:v>
                </c:pt>
                <c:pt idx="2">
                  <c:v>7862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9246</c:v>
                </c:pt>
                <c:pt idx="1">
                  <c:v>9408</c:v>
                </c:pt>
                <c:pt idx="2">
                  <c:v>9458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511936"/>
        <c:axId val="127530112"/>
      </c:barChart>
      <c:catAx>
        <c:axId val="127511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530112"/>
        <c:crosses val="autoZero"/>
        <c:auto val="1"/>
        <c:lblAlgn val="ctr"/>
        <c:lblOffset val="100"/>
        <c:noMultiLvlLbl val="0"/>
      </c:catAx>
      <c:valAx>
        <c:axId val="127530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5119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20.2</c:v>
                </c:pt>
                <c:pt idx="1">
                  <c:v>30.8</c:v>
                </c:pt>
                <c:pt idx="2">
                  <c:v>4.3</c:v>
                </c:pt>
                <c:pt idx="3">
                  <c:v>44.7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91.76728869374314</c:v>
                </c:pt>
                <c:pt idx="1">
                  <c:v>94.96365524402907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8.2327113062568618</c:v>
                </c:pt>
                <c:pt idx="1">
                  <c:v>5.0363447559709247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7662336"/>
        <c:axId val="127799296"/>
      </c:barChart>
      <c:catAx>
        <c:axId val="1276623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7799296"/>
        <c:crosses val="autoZero"/>
        <c:auto val="1"/>
        <c:lblAlgn val="ctr"/>
        <c:lblOffset val="100"/>
        <c:noMultiLvlLbl val="0"/>
      </c:catAx>
      <c:valAx>
        <c:axId val="12779929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7662336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94</c:v>
                </c:pt>
                <c:pt idx="1">
                  <c:v>107</c:v>
                </c:pt>
                <c:pt idx="2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832832"/>
        <c:axId val="127834368"/>
      </c:barChart>
      <c:catAx>
        <c:axId val="127832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834368"/>
        <c:crosses val="autoZero"/>
        <c:auto val="1"/>
        <c:lblAlgn val="ctr"/>
        <c:lblOffset val="100"/>
        <c:noMultiLvlLbl val="0"/>
      </c:catAx>
      <c:valAx>
        <c:axId val="127834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8328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15.4</c:v>
                </c:pt>
                <c:pt idx="1">
                  <c:v>17.8</c:v>
                </c:pt>
                <c:pt idx="2">
                  <c:v>19.8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859328"/>
        <c:axId val="127902080"/>
      </c:barChart>
      <c:catAx>
        <c:axId val="127859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902080"/>
        <c:crosses val="autoZero"/>
        <c:auto val="1"/>
        <c:lblAlgn val="ctr"/>
        <c:lblOffset val="100"/>
        <c:noMultiLvlLbl val="0"/>
      </c:catAx>
      <c:valAx>
        <c:axId val="127902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859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13.7</c:v>
                </c:pt>
                <c:pt idx="1">
                  <c:v>17.8</c:v>
                </c:pt>
                <c:pt idx="2">
                  <c:v>18.600000000000001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931136"/>
        <c:axId val="127932672"/>
      </c:barChart>
      <c:catAx>
        <c:axId val="127931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932672"/>
        <c:crosses val="autoZero"/>
        <c:auto val="1"/>
        <c:lblAlgn val="ctr"/>
        <c:lblOffset val="100"/>
        <c:noMultiLvlLbl val="0"/>
      </c:catAx>
      <c:valAx>
        <c:axId val="127932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9311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8.5500000000000007</c:v>
                </c:pt>
                <c:pt idx="1">
                  <c:v>8.81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27976192"/>
        <c:axId val="127977728"/>
      </c:barChart>
      <c:catAx>
        <c:axId val="127976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977728"/>
        <c:crosses val="autoZero"/>
        <c:auto val="1"/>
        <c:lblAlgn val="ctr"/>
        <c:lblOffset val="100"/>
        <c:noMultiLvlLbl val="0"/>
      </c:catAx>
      <c:valAx>
        <c:axId val="127977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79761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64</c:v>
                </c:pt>
                <c:pt idx="1">
                  <c:v>80</c:v>
                </c:pt>
                <c:pt idx="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37</c:v>
                </c:pt>
                <c:pt idx="1">
                  <c:v>153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727168"/>
        <c:axId val="110728704"/>
      </c:barChart>
      <c:catAx>
        <c:axId val="1107271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0728704"/>
        <c:crosses val="autoZero"/>
        <c:auto val="1"/>
        <c:lblAlgn val="ctr"/>
        <c:lblOffset val="100"/>
        <c:noMultiLvlLbl val="0"/>
      </c:catAx>
      <c:valAx>
        <c:axId val="110728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727168"/>
        <c:crosses val="autoZero"/>
        <c:crossBetween val="between"/>
        <c:majorUnit val="3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2</c:v>
                </c:pt>
                <c:pt idx="1">
                  <c:v>7.9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068608"/>
        <c:axId val="128107264"/>
      </c:barChart>
      <c:catAx>
        <c:axId val="12806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107264"/>
        <c:crosses val="autoZero"/>
        <c:auto val="1"/>
        <c:lblAlgn val="ctr"/>
        <c:lblOffset val="100"/>
        <c:noMultiLvlLbl val="0"/>
      </c:catAx>
      <c:valAx>
        <c:axId val="128107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0686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37.1</c:v>
                </c:pt>
                <c:pt idx="1">
                  <c:v>15.4</c:v>
                </c:pt>
                <c:pt idx="2">
                  <c:v>28.6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0.4</c:v>
                </c:pt>
                <c:pt idx="2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62.9</c:v>
                </c:pt>
                <c:pt idx="1">
                  <c:v>84.2</c:v>
                </c:pt>
                <c:pt idx="2">
                  <c:v>70.7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28290816"/>
        <c:axId val="128292352"/>
      </c:barChart>
      <c:catAx>
        <c:axId val="12829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292352"/>
        <c:crosses val="autoZero"/>
        <c:auto val="1"/>
        <c:lblAlgn val="ctr"/>
        <c:lblOffset val="100"/>
        <c:noMultiLvlLbl val="0"/>
      </c:catAx>
      <c:valAx>
        <c:axId val="1282923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2829081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1398</c:v>
                </c:pt>
                <c:pt idx="1">
                  <c:v>2698</c:v>
                </c:pt>
                <c:pt idx="2">
                  <c:v>2287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602</c:v>
                </c:pt>
                <c:pt idx="1">
                  <c:v>858</c:v>
                </c:pt>
                <c:pt idx="2">
                  <c:v>1987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389504"/>
        <c:axId val="128391040"/>
      </c:barChart>
      <c:catAx>
        <c:axId val="128389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391040"/>
        <c:crosses val="autoZero"/>
        <c:auto val="1"/>
        <c:lblAlgn val="ctr"/>
        <c:lblOffset val="100"/>
        <c:noMultiLvlLbl val="0"/>
      </c:catAx>
      <c:valAx>
        <c:axId val="1283910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83895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3650</c:v>
                </c:pt>
                <c:pt idx="1">
                  <c:v>7943</c:v>
                </c:pt>
                <c:pt idx="2">
                  <c:v>5293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1507</c:v>
                </c:pt>
                <c:pt idx="1">
                  <c:v>2622</c:v>
                </c:pt>
                <c:pt idx="2">
                  <c:v>4316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459520"/>
        <c:axId val="128461056"/>
      </c:barChart>
      <c:catAx>
        <c:axId val="128459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461056"/>
        <c:crosses val="autoZero"/>
        <c:auto val="1"/>
        <c:lblAlgn val="ctr"/>
        <c:lblOffset val="100"/>
        <c:noMultiLvlLbl val="0"/>
      </c:catAx>
      <c:valAx>
        <c:axId val="1284610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84595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2.6</c:v>
                </c:pt>
                <c:pt idx="1">
                  <c:v>2.9</c:v>
                </c:pt>
                <c:pt idx="2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2.5</c:v>
                </c:pt>
                <c:pt idx="1">
                  <c:v>3.1</c:v>
                </c:pt>
                <c:pt idx="2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8517248"/>
        <c:axId val="128518784"/>
      </c:barChart>
      <c:catAx>
        <c:axId val="128517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518784"/>
        <c:crosses val="autoZero"/>
        <c:auto val="1"/>
        <c:lblAlgn val="ctr"/>
        <c:lblOffset val="100"/>
        <c:noMultiLvlLbl val="0"/>
      </c:catAx>
      <c:valAx>
        <c:axId val="1285187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85172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29.2</c:v>
                </c:pt>
                <c:pt idx="1">
                  <c:v>30.5</c:v>
                </c:pt>
                <c:pt idx="2">
                  <c:v>31.7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36.700000000000003</c:v>
                </c:pt>
                <c:pt idx="1">
                  <c:v>37.700000000000003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8562688"/>
        <c:axId val="128564224"/>
      </c:barChart>
      <c:catAx>
        <c:axId val="1285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564224"/>
        <c:crosses val="autoZero"/>
        <c:auto val="1"/>
        <c:lblAlgn val="ctr"/>
        <c:lblOffset val="100"/>
        <c:noMultiLvlLbl val="0"/>
      </c:catAx>
      <c:valAx>
        <c:axId val="1285642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56268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137.136</c:v>
                </c:pt>
                <c:pt idx="1">
                  <c:v>137.136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640512"/>
        <c:axId val="128642048"/>
      </c:barChart>
      <c:catAx>
        <c:axId val="1286405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642048"/>
        <c:crosses val="autoZero"/>
        <c:auto val="1"/>
        <c:lblAlgn val="ctr"/>
        <c:lblOffset val="100"/>
        <c:noMultiLvlLbl val="0"/>
      </c:catAx>
      <c:valAx>
        <c:axId val="1286420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6405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4177.8599999999997</c:v>
                </c:pt>
                <c:pt idx="1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0774144"/>
        <c:axId val="130775680"/>
      </c:barChart>
      <c:catAx>
        <c:axId val="1307741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775680"/>
        <c:crosses val="autoZero"/>
        <c:auto val="1"/>
        <c:lblAlgn val="ctr"/>
        <c:lblOffset val="100"/>
        <c:noMultiLvlLbl val="0"/>
      </c:catAx>
      <c:valAx>
        <c:axId val="130775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7741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82</c:v>
                </c:pt>
                <c:pt idx="1">
                  <c:v>87</c:v>
                </c:pt>
                <c:pt idx="2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69</c:v>
                </c:pt>
                <c:pt idx="1">
                  <c:v>69</c:v>
                </c:pt>
                <c:pt idx="2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0880640"/>
        <c:axId val="130882176"/>
      </c:barChart>
      <c:catAx>
        <c:axId val="130880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882176"/>
        <c:crosses val="autoZero"/>
        <c:auto val="1"/>
        <c:lblAlgn val="ctr"/>
        <c:lblOffset val="100"/>
        <c:noMultiLvlLbl val="0"/>
      </c:catAx>
      <c:valAx>
        <c:axId val="130882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88064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24789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23665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45395</v>
      </c>
      <c r="C4" s="35">
        <v>22303</v>
      </c>
      <c r="D4" s="63">
        <v>23092</v>
      </c>
      <c r="E4" s="211"/>
    </row>
    <row r="5" spans="1:5" ht="30" x14ac:dyDescent="0.25">
      <c r="A5" s="201" t="s">
        <v>716</v>
      </c>
      <c r="B5" s="72">
        <v>45152</v>
      </c>
      <c r="C5" s="61">
        <v>22194</v>
      </c>
      <c r="D5" s="111">
        <v>22958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6794</v>
      </c>
      <c r="C4" s="71">
        <v>9976</v>
      </c>
    </row>
    <row r="5" spans="1:6" x14ac:dyDescent="0.25">
      <c r="A5" s="286" t="s">
        <v>719</v>
      </c>
      <c r="B5" s="214">
        <v>2428</v>
      </c>
      <c r="C5" s="214">
        <v>3015</v>
      </c>
    </row>
    <row r="6" spans="1:6" x14ac:dyDescent="0.25">
      <c r="A6" s="286" t="s">
        <v>720</v>
      </c>
      <c r="B6" s="214">
        <v>3808</v>
      </c>
      <c r="C6" s="214">
        <v>4148</v>
      </c>
    </row>
    <row r="7" spans="1:6" x14ac:dyDescent="0.25">
      <c r="A7" s="286" t="s">
        <v>721</v>
      </c>
      <c r="B7" s="214">
        <v>7915</v>
      </c>
      <c r="C7" s="214">
        <v>5478</v>
      </c>
    </row>
    <row r="8" spans="1:6" x14ac:dyDescent="0.25">
      <c r="A8" s="286" t="s">
        <v>722</v>
      </c>
      <c r="B8" s="214">
        <v>125</v>
      </c>
      <c r="C8" s="214">
        <v>288</v>
      </c>
    </row>
    <row r="9" spans="1:6" x14ac:dyDescent="0.25">
      <c r="A9" s="286" t="s">
        <v>723</v>
      </c>
      <c r="B9" s="214">
        <v>2044</v>
      </c>
      <c r="C9" s="214">
        <v>1827</v>
      </c>
    </row>
    <row r="10" spans="1:6" ht="30" x14ac:dyDescent="0.25">
      <c r="A10" s="293" t="s">
        <v>724</v>
      </c>
      <c r="B10" s="214">
        <v>4104</v>
      </c>
      <c r="C10" s="214">
        <v>741</v>
      </c>
    </row>
    <row r="11" spans="1:6" x14ac:dyDescent="0.25">
      <c r="A11" s="286" t="s">
        <v>887</v>
      </c>
      <c r="B11" s="214">
        <v>1207</v>
      </c>
      <c r="C11" s="214">
        <v>1630</v>
      </c>
    </row>
    <row r="12" spans="1:6" x14ac:dyDescent="0.25">
      <c r="A12" s="294" t="s">
        <v>16</v>
      </c>
      <c r="B12" s="1">
        <f>SUM(B4:B11)</f>
        <v>28425</v>
      </c>
      <c r="C12" s="1">
        <f>SUM(C4:C11)</f>
        <v>27103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7805</v>
      </c>
      <c r="C19" s="71">
        <v>9762</v>
      </c>
    </row>
    <row r="20" spans="1:3" x14ac:dyDescent="0.25">
      <c r="A20" s="286" t="s">
        <v>719</v>
      </c>
      <c r="B20" s="214">
        <v>1278</v>
      </c>
      <c r="C20" s="214">
        <v>1517</v>
      </c>
    </row>
    <row r="21" spans="1:3" x14ac:dyDescent="0.25">
      <c r="A21" s="286" t="s">
        <v>720</v>
      </c>
      <c r="B21" s="214">
        <v>3353</v>
      </c>
      <c r="C21" s="214">
        <v>3605</v>
      </c>
    </row>
    <row r="22" spans="1:3" x14ac:dyDescent="0.25">
      <c r="A22" s="286" t="s">
        <v>721</v>
      </c>
      <c r="B22" s="214">
        <v>7177</v>
      </c>
      <c r="C22" s="214">
        <v>5205</v>
      </c>
    </row>
    <row r="23" spans="1:3" x14ac:dyDescent="0.25">
      <c r="A23" s="286" t="s">
        <v>722</v>
      </c>
      <c r="B23" s="214">
        <v>43</v>
      </c>
      <c r="C23" s="214">
        <v>89</v>
      </c>
    </row>
    <row r="24" spans="1:3" x14ac:dyDescent="0.25">
      <c r="A24" s="286" t="s">
        <v>723</v>
      </c>
      <c r="B24" s="214">
        <v>1528</v>
      </c>
      <c r="C24" s="214">
        <v>1376</v>
      </c>
    </row>
    <row r="25" spans="1:3" ht="30" x14ac:dyDescent="0.25">
      <c r="A25" s="293" t="s">
        <v>724</v>
      </c>
      <c r="B25" s="214">
        <v>2882</v>
      </c>
      <c r="C25" s="214">
        <v>479</v>
      </c>
    </row>
    <row r="26" spans="1:3" x14ac:dyDescent="0.25">
      <c r="A26" s="286" t="s">
        <v>887</v>
      </c>
      <c r="B26" s="214">
        <v>647</v>
      </c>
      <c r="C26" s="214">
        <v>1519</v>
      </c>
    </row>
    <row r="27" spans="1:3" x14ac:dyDescent="0.25">
      <c r="A27" s="294" t="s">
        <v>16</v>
      </c>
      <c r="B27" s="1">
        <f>SUM(B19:B26)</f>
        <v>24713</v>
      </c>
      <c r="C27" s="1">
        <f>SUM(C19:C26)</f>
        <v>23552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74.790000000000006</v>
      </c>
      <c r="C4" s="1018">
        <v>71.72</v>
      </c>
      <c r="D4" s="1018">
        <v>78.040000000000006</v>
      </c>
      <c r="E4" s="1019">
        <v>87</v>
      </c>
      <c r="F4" s="1019">
        <v>152.4</v>
      </c>
      <c r="G4" s="1020">
        <v>44</v>
      </c>
      <c r="H4" s="1021">
        <v>42.2</v>
      </c>
      <c r="I4" s="1022">
        <v>45.7</v>
      </c>
      <c r="J4" s="1019">
        <v>13.7</v>
      </c>
    </row>
    <row r="5" spans="1:12" x14ac:dyDescent="0.25">
      <c r="A5" s="498">
        <v>2021</v>
      </c>
      <c r="B5" s="757">
        <v>74.33</v>
      </c>
      <c r="C5" s="758">
        <v>71.290000000000006</v>
      </c>
      <c r="D5" s="758">
        <v>77.56</v>
      </c>
      <c r="E5" s="1023">
        <v>86</v>
      </c>
      <c r="F5" s="1023">
        <v>152.30000000000001</v>
      </c>
      <c r="G5" s="1024">
        <v>44.1</v>
      </c>
      <c r="H5" s="1025">
        <v>42.3</v>
      </c>
      <c r="I5" s="1026">
        <v>45.8</v>
      </c>
      <c r="J5" s="1023">
        <v>17.8</v>
      </c>
    </row>
    <row r="6" spans="1:12" x14ac:dyDescent="0.25">
      <c r="A6" s="499">
        <v>2022</v>
      </c>
      <c r="B6" s="1011">
        <v>73.930000000000007</v>
      </c>
      <c r="C6" s="1012">
        <v>70.7</v>
      </c>
      <c r="D6" s="1012">
        <v>77.38</v>
      </c>
      <c r="E6" s="1013">
        <v>82</v>
      </c>
      <c r="F6" s="1013">
        <v>157.80000000000001</v>
      </c>
      <c r="G6" s="1014">
        <v>44.6</v>
      </c>
      <c r="H6" s="1015">
        <v>42.9</v>
      </c>
      <c r="I6" s="1016">
        <v>46.3</v>
      </c>
      <c r="J6" s="1013">
        <v>18.600000000000001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13.7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17.8</v>
      </c>
    </row>
    <row r="13" spans="1:12" x14ac:dyDescent="0.25">
      <c r="A13" s="633">
        <f t="shared" si="0"/>
        <v>2022</v>
      </c>
      <c r="B13" s="627">
        <f t="shared" si="1"/>
        <v>18.600000000000001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14663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17320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35.700000000000003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72725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3326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75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14431</v>
      </c>
      <c r="C5" s="70">
        <v>16853</v>
      </c>
      <c r="D5" s="55">
        <v>9246</v>
      </c>
      <c r="E5" s="110">
        <v>7607</v>
      </c>
      <c r="F5" s="55">
        <v>32.9</v>
      </c>
      <c r="G5" s="55">
        <v>36.700000000000003</v>
      </c>
      <c r="H5" s="110">
        <v>29.2</v>
      </c>
      <c r="I5" s="55"/>
      <c r="J5" s="70"/>
      <c r="K5" s="55"/>
      <c r="L5" s="55"/>
      <c r="M5" s="71">
        <v>76</v>
      </c>
      <c r="N5" s="71">
        <v>69</v>
      </c>
      <c r="O5" s="71">
        <v>82</v>
      </c>
    </row>
    <row r="6" spans="1:16" x14ac:dyDescent="0.25">
      <c r="A6" s="215">
        <v>2021</v>
      </c>
      <c r="B6" s="212">
        <v>14824</v>
      </c>
      <c r="C6" s="212">
        <v>17248</v>
      </c>
      <c r="D6" s="58">
        <v>9408</v>
      </c>
      <c r="E6" s="160">
        <v>7840</v>
      </c>
      <c r="F6" s="58">
        <v>34.1</v>
      </c>
      <c r="G6" s="58">
        <v>37.700000000000003</v>
      </c>
      <c r="H6" s="160">
        <v>30.5</v>
      </c>
      <c r="I6" s="58">
        <v>57315</v>
      </c>
      <c r="J6" s="212">
        <v>3940</v>
      </c>
      <c r="K6" s="58">
        <v>1707</v>
      </c>
      <c r="L6" s="58">
        <v>2233</v>
      </c>
      <c r="M6" s="214">
        <v>78</v>
      </c>
      <c r="N6" s="214">
        <v>69</v>
      </c>
      <c r="O6" s="214">
        <v>87</v>
      </c>
    </row>
    <row r="7" spans="1:16" x14ac:dyDescent="0.25">
      <c r="A7" s="229">
        <v>2022</v>
      </c>
      <c r="B7" s="167">
        <v>14663</v>
      </c>
      <c r="C7" s="167">
        <v>17320</v>
      </c>
      <c r="D7" s="94">
        <v>9458</v>
      </c>
      <c r="E7" s="169">
        <v>7862</v>
      </c>
      <c r="F7" s="94">
        <v>35.700000000000003</v>
      </c>
      <c r="G7" s="58">
        <v>40</v>
      </c>
      <c r="H7" s="160">
        <v>31.7</v>
      </c>
      <c r="I7" s="94">
        <v>63957</v>
      </c>
      <c r="J7" s="167">
        <v>3610</v>
      </c>
      <c r="K7" s="94">
        <v>1536</v>
      </c>
      <c r="L7" s="94">
        <v>2074</v>
      </c>
      <c r="M7" s="214">
        <v>75</v>
      </c>
      <c r="N7" s="214">
        <v>65</v>
      </c>
      <c r="O7" s="214">
        <v>84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72725</v>
      </c>
      <c r="J8" s="1072">
        <v>3326</v>
      </c>
      <c r="K8" s="1073">
        <v>1461</v>
      </c>
      <c r="L8" s="1073">
        <v>1865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57315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63957</v>
      </c>
      <c r="F14" s="514">
        <f>A5</f>
        <v>2020</v>
      </c>
      <c r="G14" s="310">
        <f>IF(ISBLANK(E5),"",E5)</f>
        <v>7607</v>
      </c>
      <c r="H14" s="310">
        <f>IF(ISBLANK(D5),"",D5)</f>
        <v>9246</v>
      </c>
      <c r="K14" s="514">
        <f>A6</f>
        <v>2021</v>
      </c>
      <c r="L14" s="310">
        <f>IF(ISBLANK(L6),"",L6)</f>
        <v>2233</v>
      </c>
      <c r="M14" s="310">
        <f>IF(ISBLANK(K6),"",K6)</f>
        <v>1707</v>
      </c>
    </row>
    <row r="15" spans="1:16" x14ac:dyDescent="0.25">
      <c r="A15" s="481">
        <f>A8</f>
        <v>2023</v>
      </c>
      <c r="B15" s="311">
        <f t="shared" si="0"/>
        <v>72725</v>
      </c>
      <c r="F15" s="486">
        <f t="shared" ref="F15:F16" si="1">A6</f>
        <v>2021</v>
      </c>
      <c r="G15" s="479">
        <f t="shared" ref="G15:G16" si="2">IF(ISBLANK(E6),"",E6)</f>
        <v>7840</v>
      </c>
      <c r="H15" s="479">
        <f t="shared" ref="H15:H16" si="3">IF(ISBLANK(D6),"",D6)</f>
        <v>9408</v>
      </c>
      <c r="K15" s="486">
        <f>A7</f>
        <v>2022</v>
      </c>
      <c r="L15" s="479">
        <f t="shared" ref="L15:L16" si="4">IF(ISBLANK(L7),"",L7)</f>
        <v>2074</v>
      </c>
      <c r="M15" s="479">
        <f t="shared" ref="M15:M16" si="5">IF(ISBLANK(K7),"",K7)</f>
        <v>1536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7862</v>
      </c>
      <c r="H16" s="311">
        <f t="shared" si="3"/>
        <v>9458</v>
      </c>
      <c r="K16" s="481">
        <f>A8</f>
        <v>2023</v>
      </c>
      <c r="L16" s="311">
        <f t="shared" si="4"/>
        <v>1865</v>
      </c>
      <c r="M16" s="311">
        <f t="shared" si="5"/>
        <v>1461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14431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14824</v>
      </c>
      <c r="C21" s="373"/>
      <c r="D21" s="197"/>
      <c r="F21" s="514">
        <f>A5</f>
        <v>2020</v>
      </c>
      <c r="G21" s="310">
        <f>IF(ISBLANK(E5),"",E5)</f>
        <v>7607</v>
      </c>
      <c r="H21" s="310">
        <f>IF(ISBLANK(D5),"",D5)</f>
        <v>9246</v>
      </c>
      <c r="K21" s="514">
        <f>A6</f>
        <v>2021</v>
      </c>
      <c r="L21" s="310">
        <f>IF(ISBLANK(L6),"",L6)</f>
        <v>2233</v>
      </c>
      <c r="M21" s="310">
        <f>IF(ISBLANK(K6),"",K6)</f>
        <v>1707</v>
      </c>
    </row>
    <row r="22" spans="1:15" x14ac:dyDescent="0.25">
      <c r="A22" s="481">
        <f t="shared" si="6"/>
        <v>2022</v>
      </c>
      <c r="B22" s="311">
        <f t="shared" si="7"/>
        <v>14663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7840</v>
      </c>
      <c r="H22" s="479">
        <f t="shared" ref="H22:H23" si="10">IF(ISBLANK(D6),"",D6)</f>
        <v>9408</v>
      </c>
      <c r="K22" s="486">
        <f>A7</f>
        <v>2022</v>
      </c>
      <c r="L22" s="479">
        <f>IF(ISBLANK(L7),"",L7)</f>
        <v>2074</v>
      </c>
      <c r="M22" s="479">
        <f>IF(ISBLANK(K7),"",K7)</f>
        <v>1536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7862</v>
      </c>
      <c r="H23" s="311">
        <f t="shared" si="10"/>
        <v>9458</v>
      </c>
      <c r="K23" s="481">
        <f>A8</f>
        <v>2023</v>
      </c>
      <c r="L23" s="311">
        <f>IF(ISBLANK(L8),"",L8)</f>
        <v>1865</v>
      </c>
      <c r="M23" s="311">
        <f>IF(ISBLANK(K8),"",K8)</f>
        <v>1461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14431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14824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14663</v>
      </c>
      <c r="C28" s="373"/>
      <c r="D28" s="197"/>
      <c r="F28" s="514">
        <f>A5</f>
        <v>2020</v>
      </c>
      <c r="G28" s="310">
        <f>IF(ISBLANK(H5),"",H5)</f>
        <v>29.2</v>
      </c>
      <c r="H28" s="310">
        <f>IF(ISBLANK(G5),"",G5)</f>
        <v>36.700000000000003</v>
      </c>
      <c r="K28" s="514">
        <f>A5</f>
        <v>2020</v>
      </c>
      <c r="L28" s="310">
        <f>IF(ISBLANK(O5),"",O5)</f>
        <v>82</v>
      </c>
      <c r="M28" s="310">
        <f>IF(ISBLANK(N5),"",N5)</f>
        <v>69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30.5</v>
      </c>
      <c r="H29" s="479">
        <f t="shared" ref="H29:H30" si="15">IF(ISBLANK(G6),"",G6)</f>
        <v>37.700000000000003</v>
      </c>
      <c r="K29" s="486">
        <f t="shared" ref="K29:K30" si="16">A6</f>
        <v>2021</v>
      </c>
      <c r="L29" s="479">
        <f t="shared" ref="L29:L30" si="17">IF(ISBLANK(O6),"",O6)</f>
        <v>87</v>
      </c>
      <c r="M29" s="479">
        <f t="shared" ref="M29:M30" si="18">IF(ISBLANK(N6),"",N6)</f>
        <v>69</v>
      </c>
    </row>
    <row r="30" spans="1:15" x14ac:dyDescent="0.25">
      <c r="F30" s="481">
        <f t="shared" si="13"/>
        <v>2022</v>
      </c>
      <c r="G30" s="311">
        <f t="shared" si="14"/>
        <v>31.7</v>
      </c>
      <c r="H30" s="311">
        <f t="shared" si="15"/>
        <v>40</v>
      </c>
      <c r="K30" s="481">
        <f t="shared" si="16"/>
        <v>2022</v>
      </c>
      <c r="L30" s="311">
        <f t="shared" si="17"/>
        <v>84</v>
      </c>
      <c r="M30" s="311">
        <f t="shared" si="18"/>
        <v>65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29.2</v>
      </c>
      <c r="H35" s="310">
        <f>IF(ISBLANK(G5),"",G5)</f>
        <v>36.700000000000003</v>
      </c>
      <c r="K35" s="514">
        <f>A5</f>
        <v>2020</v>
      </c>
      <c r="L35" s="310">
        <f>IF(ISBLANK(O5),"",O5)</f>
        <v>82</v>
      </c>
      <c r="M35" s="310">
        <f>IF(ISBLANK(N5),"",N5)</f>
        <v>69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30.5</v>
      </c>
      <c r="H36" s="479">
        <f t="shared" ref="H36:H37" si="21">IF(ISBLANK(G6),"",G6)</f>
        <v>37.700000000000003</v>
      </c>
      <c r="K36" s="486">
        <f t="shared" ref="K36:K37" si="22">A6</f>
        <v>2021</v>
      </c>
      <c r="L36" s="479">
        <f t="shared" ref="L36:L37" si="23">IF(ISBLANK(O6),"",O6)</f>
        <v>87</v>
      </c>
      <c r="M36" s="479">
        <f t="shared" ref="M36:M37" si="24">IF(ISBLANK(N6),"",N6)</f>
        <v>69</v>
      </c>
    </row>
    <row r="37" spans="6:15" x14ac:dyDescent="0.25">
      <c r="F37" s="481">
        <f t="shared" si="19"/>
        <v>2022</v>
      </c>
      <c r="G37" s="311">
        <f t="shared" si="20"/>
        <v>31.7</v>
      </c>
      <c r="H37" s="311">
        <f t="shared" si="21"/>
        <v>40</v>
      </c>
      <c r="K37" s="481">
        <f t="shared" si="22"/>
        <v>2022</v>
      </c>
      <c r="L37" s="311">
        <f t="shared" si="23"/>
        <v>84</v>
      </c>
      <c r="M37" s="311">
        <f t="shared" si="24"/>
        <v>65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16.899999999999999</v>
      </c>
      <c r="C6" s="35">
        <v>17.5</v>
      </c>
      <c r="D6" s="63">
        <v>16.5</v>
      </c>
      <c r="E6" s="35">
        <v>55.4</v>
      </c>
      <c r="F6" s="35">
        <v>51.3</v>
      </c>
      <c r="G6" s="35">
        <v>58.4</v>
      </c>
      <c r="H6" s="292">
        <v>27.7</v>
      </c>
      <c r="I6" s="35">
        <v>31.2</v>
      </c>
      <c r="J6" s="63">
        <v>25.1</v>
      </c>
      <c r="M6" s="127" t="s">
        <v>16</v>
      </c>
      <c r="N6" s="935">
        <f>IF(ISBLANK(B8),"",B8)</f>
        <v>16.8</v>
      </c>
      <c r="O6" s="935">
        <f>IF(ISBLANK(E8),"",E8)</f>
        <v>55.4</v>
      </c>
      <c r="P6" s="128">
        <f>IF(ISBLANK(H8),"",H8)</f>
        <v>27.9</v>
      </c>
    </row>
    <row r="7" spans="1:19" x14ac:dyDescent="0.25">
      <c r="A7" s="286">
        <v>2022</v>
      </c>
      <c r="B7" s="167">
        <v>16.7</v>
      </c>
      <c r="C7" s="94">
        <v>17.8</v>
      </c>
      <c r="D7" s="169">
        <v>15.9</v>
      </c>
      <c r="E7" s="94">
        <v>56.8</v>
      </c>
      <c r="F7" s="94">
        <v>53.5</v>
      </c>
      <c r="G7" s="94">
        <v>59.2</v>
      </c>
      <c r="H7" s="167">
        <v>26.5</v>
      </c>
      <c r="I7" s="94">
        <v>28.6</v>
      </c>
      <c r="J7" s="169">
        <v>24.9</v>
      </c>
    </row>
    <row r="8" spans="1:19" x14ac:dyDescent="0.25">
      <c r="A8" s="218">
        <v>2023</v>
      </c>
      <c r="B8" s="167">
        <v>16.8</v>
      </c>
      <c r="C8" s="94">
        <v>18</v>
      </c>
      <c r="D8" s="169">
        <v>15.8</v>
      </c>
      <c r="E8" s="94">
        <v>55.4</v>
      </c>
      <c r="F8" s="94">
        <v>50.7</v>
      </c>
      <c r="G8" s="94">
        <v>59</v>
      </c>
      <c r="H8" s="167">
        <v>27.9</v>
      </c>
      <c r="I8" s="94">
        <v>31.3</v>
      </c>
      <c r="J8" s="169">
        <v>25.2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15.8</v>
      </c>
      <c r="O12" s="936">
        <f>IF(ISBLANK(G8),"",G8)</f>
        <v>59</v>
      </c>
      <c r="P12" s="938">
        <f>IF(ISBLANK(J8),"",J8)</f>
        <v>25.2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18</v>
      </c>
      <c r="O13" s="937">
        <f>IF(ISBLANK(F8),"",F8)</f>
        <v>50.7</v>
      </c>
      <c r="P13" s="939">
        <f>IF(ISBLANK(I8),"",I8)</f>
        <v>31.3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16.8</v>
      </c>
      <c r="O20" s="935">
        <f>IF(ISBLANK(E8),"",E8)</f>
        <v>55.4</v>
      </c>
      <c r="P20" s="940">
        <f>IF(ISBLANK(H8),"",H8)</f>
        <v>27.9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15.8</v>
      </c>
      <c r="O24" s="936">
        <f>IF(ISBLANK(G8),"",G8)</f>
        <v>59</v>
      </c>
      <c r="P24" s="938">
        <f>IF(ISBLANK(J8),"",J8)</f>
        <v>25.2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18</v>
      </c>
      <c r="O25" s="937">
        <f>IF(ISBLANK(F8),"",F8)</f>
        <v>50.7</v>
      </c>
      <c r="P25" s="939">
        <f>IF(ISBLANK(I8),"",I8)</f>
        <v>31.3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2078889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42904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2188146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45159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4424781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91319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726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47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32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1606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116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191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857001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33.1</v>
      </c>
      <c r="E20" s="600">
        <v>21.1</v>
      </c>
      <c r="F20" s="600">
        <v>20.2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43.1</v>
      </c>
      <c r="E21" s="751">
        <v>31.1</v>
      </c>
      <c r="F21" s="751">
        <v>30.8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12.7</v>
      </c>
      <c r="E22" s="752">
        <v>3.5</v>
      </c>
      <c r="F22" s="752">
        <v>4.3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20.2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30.8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4.3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44.7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20.2</v>
      </c>
      <c r="C30" s="204" t="s">
        <v>493</v>
      </c>
    </row>
    <row r="31" spans="1:11" x14ac:dyDescent="0.25">
      <c r="A31" s="698" t="s">
        <v>1430</v>
      </c>
      <c r="B31" s="734">
        <f>F21</f>
        <v>30.8</v>
      </c>
    </row>
    <row r="32" spans="1:11" x14ac:dyDescent="0.25">
      <c r="A32" s="698" t="s">
        <v>1431</v>
      </c>
      <c r="B32" s="734">
        <f>F22</f>
        <v>4.3</v>
      </c>
    </row>
    <row r="33" spans="1:2" x14ac:dyDescent="0.25">
      <c r="A33" s="699" t="s">
        <v>1432</v>
      </c>
      <c r="B33" s="732">
        <f>100-(B30+B31+B32)</f>
        <v>44.7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762</v>
      </c>
      <c r="C4" s="71">
        <v>45</v>
      </c>
      <c r="D4" s="71">
        <v>24</v>
      </c>
      <c r="G4" s="217">
        <f>A4</f>
        <v>2021</v>
      </c>
      <c r="H4" s="289">
        <f>IF(ISBLANK(C4),"",C4)</f>
        <v>45</v>
      </c>
      <c r="I4" s="289">
        <f>IF(ISBLANK(D4),"",D4)</f>
        <v>24</v>
      </c>
    </row>
    <row r="5" spans="1:9" x14ac:dyDescent="0.25">
      <c r="A5" s="286">
        <v>2022</v>
      </c>
      <c r="B5" s="214">
        <v>745</v>
      </c>
      <c r="C5" s="214">
        <v>44</v>
      </c>
      <c r="D5" s="214">
        <v>31</v>
      </c>
      <c r="G5" s="286">
        <f t="shared" ref="G5:G6" si="0">A5</f>
        <v>2022</v>
      </c>
      <c r="H5" s="290">
        <f t="shared" ref="H5:H6" si="1">IF(ISBLANK(C5),"",C5)</f>
        <v>44</v>
      </c>
      <c r="I5" s="290">
        <f t="shared" ref="I5:I6" si="2">IF(ISBLANK(D5),"",D5)</f>
        <v>31</v>
      </c>
    </row>
    <row r="6" spans="1:9" x14ac:dyDescent="0.25">
      <c r="A6" s="218">
        <v>2023</v>
      </c>
      <c r="B6" s="168">
        <v>726</v>
      </c>
      <c r="C6" s="168">
        <v>47</v>
      </c>
      <c r="D6" s="168">
        <v>32</v>
      </c>
      <c r="G6" s="219">
        <f t="shared" si="0"/>
        <v>2023</v>
      </c>
      <c r="H6" s="291">
        <f t="shared" si="1"/>
        <v>47</v>
      </c>
      <c r="I6" s="291">
        <f t="shared" si="2"/>
        <v>32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45</v>
      </c>
      <c r="I12" s="289">
        <f>IF(ISBLANK(D4),"",D4)</f>
        <v>24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44</v>
      </c>
      <c r="I13" s="290">
        <f t="shared" si="4"/>
        <v>31</v>
      </c>
    </row>
    <row r="14" spans="1:9" x14ac:dyDescent="0.25">
      <c r="G14" s="219">
        <f t="shared" si="3"/>
        <v>2023</v>
      </c>
      <c r="H14" s="291">
        <f t="shared" ref="H14:I14" si="5">IF(ISBLANK(C6),"",C6)</f>
        <v>47</v>
      </c>
      <c r="I14" s="291">
        <f t="shared" si="5"/>
        <v>32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1480</v>
      </c>
      <c r="C23" s="71">
        <v>127</v>
      </c>
      <c r="D23" s="71">
        <v>150</v>
      </c>
      <c r="G23" s="217">
        <f>A23</f>
        <v>2021</v>
      </c>
      <c r="H23" s="289">
        <f>IF(ISBLANK(C23),"",C23)</f>
        <v>127</v>
      </c>
      <c r="I23" s="289">
        <f>IF(ISBLANK(D23),"",D23)</f>
        <v>150</v>
      </c>
    </row>
    <row r="24" spans="1:13" x14ac:dyDescent="0.25">
      <c r="A24" s="286">
        <v>2022</v>
      </c>
      <c r="B24" s="214">
        <v>1529</v>
      </c>
      <c r="C24" s="214">
        <v>120</v>
      </c>
      <c r="D24" s="214">
        <v>168</v>
      </c>
      <c r="G24" s="286">
        <f t="shared" ref="G24:G25" si="6">A24</f>
        <v>2022</v>
      </c>
      <c r="H24" s="290">
        <f t="shared" ref="H24:H25" si="7">IF(ISBLANK(C24),"",C24)</f>
        <v>120</v>
      </c>
      <c r="I24" s="290">
        <f t="shared" ref="I24:I25" si="8">IF(ISBLANK(D24),"",D24)</f>
        <v>168</v>
      </c>
    </row>
    <row r="25" spans="1:13" x14ac:dyDescent="0.25">
      <c r="A25" s="218">
        <v>2023</v>
      </c>
      <c r="B25" s="168">
        <v>1606</v>
      </c>
      <c r="C25" s="168">
        <v>116</v>
      </c>
      <c r="D25" s="168">
        <v>191</v>
      </c>
      <c r="G25" s="219">
        <f t="shared" si="6"/>
        <v>2023</v>
      </c>
      <c r="H25" s="291">
        <f t="shared" si="7"/>
        <v>116</v>
      </c>
      <c r="I25" s="291">
        <f t="shared" si="8"/>
        <v>191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127</v>
      </c>
      <c r="I31" s="289">
        <f>IF(ISBLANK(D23),"",D23)</f>
        <v>150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120</v>
      </c>
      <c r="I32" s="290">
        <f t="shared" si="10"/>
        <v>168</v>
      </c>
    </row>
    <row r="33" spans="7:9" x14ac:dyDescent="0.25">
      <c r="G33" s="219">
        <f t="shared" si="9"/>
        <v>2023</v>
      </c>
      <c r="H33" s="291">
        <f t="shared" ref="H33:I33" si="11">IF(ISBLANK(C25),"",C25)</f>
        <v>116</v>
      </c>
      <c r="I33" s="291">
        <f t="shared" si="11"/>
        <v>191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775373</v>
      </c>
      <c r="C4" s="1077">
        <v>15125</v>
      </c>
      <c r="D4" s="110">
        <v>1010148</v>
      </c>
      <c r="E4" s="70">
        <v>19705</v>
      </c>
      <c r="F4" s="1076">
        <v>298066</v>
      </c>
      <c r="G4" s="70">
        <v>5814</v>
      </c>
      <c r="H4" s="1078">
        <v>2343896</v>
      </c>
      <c r="I4" s="1077">
        <v>45722</v>
      </c>
    </row>
    <row r="5" spans="1:9" x14ac:dyDescent="0.25">
      <c r="A5" s="587">
        <v>2021</v>
      </c>
      <c r="B5" s="1079">
        <v>840043</v>
      </c>
      <c r="C5" s="1080">
        <v>16588</v>
      </c>
      <c r="D5" s="160">
        <v>1233594</v>
      </c>
      <c r="E5" s="212">
        <v>24359</v>
      </c>
      <c r="F5" s="1079">
        <v>138963</v>
      </c>
      <c r="G5" s="212">
        <v>2744</v>
      </c>
      <c r="H5" s="1081">
        <v>3972403</v>
      </c>
      <c r="I5" s="1080">
        <v>78441</v>
      </c>
    </row>
    <row r="6" spans="1:9" x14ac:dyDescent="0.25">
      <c r="A6" s="588">
        <v>2022</v>
      </c>
      <c r="B6" s="1082">
        <v>894988</v>
      </c>
      <c r="C6" s="1083">
        <v>18471</v>
      </c>
      <c r="D6" s="169">
        <v>1361634</v>
      </c>
      <c r="E6" s="167">
        <v>28102</v>
      </c>
      <c r="F6" s="1082">
        <v>191648</v>
      </c>
      <c r="G6" s="167">
        <v>3955</v>
      </c>
      <c r="H6" s="1084">
        <v>4424781</v>
      </c>
      <c r="I6" s="1083">
        <v>91319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711194</v>
      </c>
      <c r="C4" s="1076">
        <v>1707920</v>
      </c>
      <c r="D4" s="1077">
        <v>33316</v>
      </c>
      <c r="E4" s="1076">
        <v>1800162</v>
      </c>
      <c r="F4" s="1077">
        <v>35116</v>
      </c>
    </row>
    <row r="5" spans="1:6" x14ac:dyDescent="0.25">
      <c r="A5" s="480">
        <v>2021</v>
      </c>
      <c r="B5" s="1081">
        <v>577352</v>
      </c>
      <c r="C5" s="1079">
        <v>2075102</v>
      </c>
      <c r="D5" s="1080">
        <v>40976</v>
      </c>
      <c r="E5" s="1079">
        <v>1932007</v>
      </c>
      <c r="F5" s="1080">
        <v>38150</v>
      </c>
    </row>
    <row r="6" spans="1:6" ht="15.75" thickBot="1" x14ac:dyDescent="0.3">
      <c r="A6" s="960">
        <v>2022</v>
      </c>
      <c r="B6" s="1085">
        <v>857001</v>
      </c>
      <c r="C6" s="1086">
        <v>2078889</v>
      </c>
      <c r="D6" s="1087">
        <v>42904</v>
      </c>
      <c r="E6" s="1086">
        <v>2188146</v>
      </c>
      <c r="F6" s="1087">
        <v>45159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Бачка Паланка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590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14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48454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82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7.9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17.899999999999999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-10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73.930000000000007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44.6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157.80000000000001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2.58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45395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45152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1570</v>
      </c>
      <c r="C63" s="548">
        <f>IF(ISBLANK('DEM2'!C7),"-",'DEM2'!C7)</f>
        <v>1623</v>
      </c>
      <c r="D63" s="548"/>
      <c r="E63" s="548">
        <f>IF(ISBLANK('DEM2'!D8),"-",'DEM2'!D8)</f>
        <v>1581</v>
      </c>
      <c r="F63" s="548">
        <f>IF(ISBLANK('DEM2'!C8),"-",'DEM2'!C8)</f>
        <v>1615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1860</v>
      </c>
      <c r="C64" s="317">
        <f>IF(ISBLANK('DEM2'!F7),"-",'DEM2'!F7)</f>
        <v>2039</v>
      </c>
      <c r="D64" s="789"/>
      <c r="E64" s="317">
        <f>IF(ISBLANK('DEM2'!G8),"-",'DEM2'!G8)</f>
        <v>1800</v>
      </c>
      <c r="F64" s="317">
        <f>IF(ISBLANK('DEM2'!F8),"-",'DEM2'!F8)</f>
        <v>1998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1045</v>
      </c>
      <c r="C65" s="345">
        <f>IF(ISBLANK('DEM2'!I7),"-",'DEM2'!I7)</f>
        <v>1154</v>
      </c>
      <c r="D65" s="393"/>
      <c r="E65" s="345">
        <f>IF(ISBLANK('DEM2'!J8),"-",'DEM2'!J8)</f>
        <v>970</v>
      </c>
      <c r="F65" s="345">
        <f>IF(ISBLANK('DEM2'!I8),"-",'DEM2'!I8)</f>
        <v>1064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4206</v>
      </c>
      <c r="C66" s="317">
        <f>IF(ISBLANK('DEM2'!L7),"-",'DEM2'!L7)</f>
        <v>4516</v>
      </c>
      <c r="D66" s="395"/>
      <c r="E66" s="317">
        <f>IF(ISBLANK('DEM2'!M8),"-",'DEM2'!M8)</f>
        <v>4107</v>
      </c>
      <c r="F66" s="317">
        <f>IF(ISBLANK('DEM2'!L8),"-",'DEM2'!L8)</f>
        <v>4401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3846</v>
      </c>
      <c r="C67" s="317">
        <f>IF(ISBLANK('DEM2'!O7),"-",'DEM2'!O7)</f>
        <v>4251</v>
      </c>
      <c r="D67" s="395"/>
      <c r="E67" s="317">
        <f>IF(ISBLANK('DEM2'!P8),"-",'DEM2'!P8)</f>
        <v>3409</v>
      </c>
      <c r="F67" s="317">
        <f>IF(ISBLANK('DEM2'!O8),"-",'DEM2'!O8)</f>
        <v>3718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15737</v>
      </c>
      <c r="C68" s="414">
        <f>IF(ISBLANK('DEM2'!R7),"-",'DEM2'!R7)</f>
        <v>16546</v>
      </c>
      <c r="D68" s="420"/>
      <c r="E68" s="414">
        <f>IF(ISBLANK('DEM2'!S8),"-",'DEM2'!S8)</f>
        <v>14829</v>
      </c>
      <c r="F68" s="414">
        <f>IF(ISBLANK('DEM2'!R8),"-",'DEM2'!R8)</f>
        <v>15294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25717</v>
      </c>
      <c r="C69" s="463">
        <f>IF(ISBLANK('DEM2'!U7),"-",'DEM2'!U7)</f>
        <v>24925</v>
      </c>
      <c r="D69" s="799"/>
      <c r="E69" s="463">
        <f>IF(ISBLANK('DEM2'!V8),"-",'DEM2'!V8)</f>
        <v>24789</v>
      </c>
      <c r="F69" s="463">
        <f>IF(ISBLANK('DEM2'!U8),"-",'DEM2'!U8)</f>
        <v>23665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6.7</v>
      </c>
      <c r="G115" s="800">
        <f>IF(ISBLANK('DEM2'!E23),"-",'DEM2'!E23)</f>
        <v>15.4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9.1999999999999993</v>
      </c>
      <c r="G116" s="407">
        <f>IF(ISBLANK('DEM2'!E24),"-",'DEM2'!E24)</f>
        <v>11.4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7.8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14663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17320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35.700000000000003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72725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3326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75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>
        <f>IF(ISBLANK(SIROMASTVO1!B6),"-",SIROMASTVO1!B6)</f>
        <v>23.4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>
        <f>IF(ISBLANK(SIROMASTVO1!B7),"-",SIROMASTVO1!B7)</f>
        <v>32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>
        <f>IF(ISBLANK(SIROMASTVO1!B4),"-",SIROMASTVO1!B4)</f>
        <v>33.5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>
        <f>IF(ISBLANK(SIROMASTVO1!B5),"-",SIROMASTVO1!B5)</f>
        <v>7.6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4424781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91319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1361634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858483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28102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894988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18471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191648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3955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2078889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42904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2188146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45159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726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1606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857001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5352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4749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3802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15060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5181</v>
      </c>
      <c r="C300" s="808">
        <f>IF(ISBLANK(POLJ3!C4),"-",POLJ3!C4)</f>
        <v>983</v>
      </c>
      <c r="D300" s="1153">
        <f>IF(ISBLANK(POLJ3!D4),"-",POLJ3!D4)</f>
        <v>4198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4327</v>
      </c>
      <c r="C301" s="789">
        <f>IF(ISBLANK(POLJ3!C5),"-",POLJ3!C5)</f>
        <v>2593</v>
      </c>
      <c r="D301" s="1154">
        <f>IF(ISBLANK(POLJ3!D5),"-",POLJ3!D5)</f>
        <v>1734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10</v>
      </c>
      <c r="C302" s="790">
        <f>IF(ISBLANK(POLJ3!C6),"-",POLJ3!C6)</f>
        <v>3</v>
      </c>
      <c r="D302" s="1155">
        <f>IF(ISBLANK(POLJ3!D6),"-",POLJ3!D6)</f>
        <v>7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572</v>
      </c>
      <c r="C303" s="791">
        <f>IF(ISBLANK(POLJ3!C7),"-",POLJ3!C7)</f>
        <v>126</v>
      </c>
      <c r="D303" s="1164">
        <f>IF(ISBLANK(POLJ3!D7),"-",POLJ3!D7)</f>
        <v>446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5352</v>
      </c>
      <c r="C304" s="807">
        <f>IF(ISBLANK(POLJ3!C8),"-",POLJ3!C8)</f>
        <v>916</v>
      </c>
      <c r="D304" s="1122">
        <f>IF(ISBLANK(POLJ3!D8),"-",POLJ3!D8)</f>
        <v>4436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197.66</v>
      </c>
      <c r="C310" s="1123"/>
      <c r="D310" s="3"/>
      <c r="E310" s="5"/>
      <c r="F310" s="5"/>
      <c r="G310" s="815" t="s">
        <v>765</v>
      </c>
      <c r="H310" s="816">
        <f>IF(ISBLANK(POLJ2!H3),"-",POLJ2!H3)</f>
        <v>6218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42854.32</v>
      </c>
      <c r="C311" s="1124"/>
      <c r="D311" s="3"/>
      <c r="E311" s="5"/>
      <c r="F311" s="5"/>
      <c r="G311" s="810" t="s">
        <v>766</v>
      </c>
      <c r="H311" s="248">
        <f>IF(ISBLANK(POLJ2!H4),"-",POLJ2!H4)</f>
        <v>27137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798.73</v>
      </c>
      <c r="C312" s="1124"/>
      <c r="D312" s="3"/>
      <c r="E312" s="5"/>
      <c r="F312" s="5"/>
      <c r="G312" s="810" t="s">
        <v>767</v>
      </c>
      <c r="H312" s="248">
        <f>IF(ISBLANK(POLJ2!H5),"-",POLJ2!H5)</f>
        <v>10196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166.76</v>
      </c>
      <c r="C313" s="1124"/>
      <c r="D313" s="3"/>
      <c r="E313" s="5"/>
      <c r="F313" s="5"/>
      <c r="G313" s="812" t="s">
        <v>768</v>
      </c>
      <c r="H313" s="249">
        <f>IF(ISBLANK(POLJ2!H6),"-",POLJ2!H6)</f>
        <v>242834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4.34</v>
      </c>
      <c r="C314" s="1124"/>
      <c r="D314" s="3"/>
      <c r="E314" s="5"/>
      <c r="F314" s="5"/>
      <c r="G314" s="814" t="s">
        <v>16</v>
      </c>
      <c r="H314" s="817">
        <f>IF(ISBLANK(POLJ2!H7),"-",POLJ2!H7)</f>
        <v>286385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370.5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44392.31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3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26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191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17.3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1353</v>
      </c>
      <c r="I364" s="808">
        <f>IF(ISBLANK(OBRAZ2!I6),"-",OBRAZ2!I6)</f>
        <v>932</v>
      </c>
      <c r="J364" s="808">
        <f>IF(ISBLANK(OBRAZ2!J6),"-",OBRAZ2!J6)</f>
        <v>421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707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12</v>
      </c>
      <c r="I365" s="789">
        <f>IF(ISBLANK(OBRAZ2!I7),"-",OBRAZ2!I7)</f>
        <v>4</v>
      </c>
      <c r="J365" s="789">
        <f>IF(ISBLANK(OBRAZ2!J7),"-",OBRAZ2!J7)</f>
        <v>8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61.2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112</v>
      </c>
      <c r="I366" s="807">
        <f>IF(ISBLANK(OBRAZ2!I8),"-",OBRAZ2!I8)</f>
        <v>100</v>
      </c>
      <c r="J366" s="807">
        <f>IF(ISBLANK(OBRAZ2!J8),"-",OBRAZ2!J8)</f>
        <v>12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465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9.0909090909090917</v>
      </c>
      <c r="I375" s="850">
        <f>IF(ISBLANK(OBRAZ2!C12),"-",OBRAZ2!C21)</f>
        <v>8.1300813008130071</v>
      </c>
      <c r="J375" s="850">
        <f>IF(ISBLANK(OBRAZ2!D12),"-",OBRAZ2!D21)</f>
        <v>7.997065297138664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55.315870570107862</v>
      </c>
      <c r="I377" s="851">
        <f>IF(ISBLANK(OBRAZ2!C14),"-",OBRAZ2!C23)</f>
        <v>54.471544715447152</v>
      </c>
      <c r="J377" s="851">
        <f>IF(ISBLANK(OBRAZ2!D14),"-",OBRAZ2!D23)</f>
        <v>57.887013939838596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26.117103235747301</v>
      </c>
      <c r="I379" s="851">
        <f>IF(ISBLANK(OBRAZ2!C16),"-",OBRAZ2!C25)</f>
        <v>24.316334072431633</v>
      </c>
      <c r="J379" s="851">
        <f>IF(ISBLANK(OBRAZ2!D16),"-",OBRAZ2!D25)</f>
        <v>20.469552457813649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9.4761171032357474</v>
      </c>
      <c r="I380" s="852">
        <f>IF(ISBLANK(OBRAZ2!C17),"-",OBRAZ2!C26)</f>
        <v>13.082039911308204</v>
      </c>
      <c r="J380" s="852">
        <f>IF(ISBLANK(OBRAZ2!D17),"-",OBRAZ2!D26)</f>
        <v>13.646368305209098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11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6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1672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1829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150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97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96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516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99.6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0.5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30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3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1338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401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1.6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1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23998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1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9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1700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54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1.1000000000000001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0.5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0.5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0.14000000000000001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1.7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87.4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0.56000000000000005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98.4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95.2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2426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5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12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202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4010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21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43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5.7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0.8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4.9000000000000004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7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42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0.5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976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2.1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1358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16.100000000000001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759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7.6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124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277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0.6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42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177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115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19.8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57.9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41.5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8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174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22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137.136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2.2999999999999998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28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372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19312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188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12961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4247.8599999999997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7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>
        <f>IF(ISBLANK(INDEKSI1!B6),"-",INDEKSI1!B6)</f>
        <v>15.877929999999999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>
        <f>IF(ISBLANK(INDEKSI1!B7),"-",INDEKSI1!B7)</f>
        <v>28</v>
      </c>
      <c r="D696" s="315"/>
      <c r="E696" s="314"/>
      <c r="F696" s="5"/>
      <c r="G696" s="837">
        <v>2012</v>
      </c>
      <c r="H696" s="835">
        <f>IF(ISBLANK(INDEKSI2!B5),"-",INDEKSI2!B5)</f>
        <v>29.39</v>
      </c>
      <c r="I696" s="835">
        <f>IF(ISBLANK(INDEKSI2!C5),"-",INDEKSI2!C5)</f>
        <v>79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>
        <f>IF(ISBLANK(INDEKSI1!B8),"-",INDEKSI1!B8)</f>
        <v>50.43</v>
      </c>
      <c r="D697" s="315"/>
      <c r="E697" s="314"/>
      <c r="F697" s="5"/>
      <c r="G697" s="838">
        <v>2013</v>
      </c>
      <c r="H697" s="559">
        <f>IF(ISBLANK(INDEKSI2!B6),"-",INDEKSI2!B6)</f>
        <v>30.11</v>
      </c>
      <c r="I697" s="559">
        <f>IF(ISBLANK(INDEKSI2!C6),"-",INDEKSI2!C6)</f>
        <v>88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>
        <f>IF(ISBLANK(INDEKSI2!B7),"-",INDEKSI2!B7)</f>
        <v>32.46</v>
      </c>
      <c r="I698" s="836">
        <f>IF(ISBLANK(INDEKSI2!C7),"-",INDEKSI2!C7)</f>
        <v>76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2287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1987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5293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4316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2.2999999999999998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2.2000000000000002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33.5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7.6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23.4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32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32.46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76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15.877929999999999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28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50.43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25.69</v>
      </c>
      <c r="C4" s="721">
        <v>113</v>
      </c>
      <c r="D4" s="710"/>
      <c r="E4" s="711"/>
      <c r="F4" s="712"/>
    </row>
    <row r="5" spans="1:6" x14ac:dyDescent="0.25">
      <c r="A5" s="286">
        <v>2012</v>
      </c>
      <c r="B5" s="614">
        <v>29.39</v>
      </c>
      <c r="C5" s="722">
        <v>79</v>
      </c>
      <c r="D5" s="713"/>
      <c r="E5" s="641"/>
      <c r="F5" s="714"/>
    </row>
    <row r="6" spans="1:6" x14ac:dyDescent="0.25">
      <c r="A6" s="286">
        <v>2013</v>
      </c>
      <c r="B6" s="614">
        <v>30.11</v>
      </c>
      <c r="C6" s="722">
        <v>88</v>
      </c>
      <c r="D6" s="715">
        <v>15.877929999999999</v>
      </c>
      <c r="E6" s="609">
        <v>28</v>
      </c>
      <c r="F6" s="716">
        <v>50.43</v>
      </c>
    </row>
    <row r="7" spans="1:6" x14ac:dyDescent="0.25">
      <c r="A7" s="219">
        <v>2014</v>
      </c>
      <c r="B7" s="615">
        <v>32.46</v>
      </c>
      <c r="C7" s="723">
        <v>76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5352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3802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4749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197.66</v>
      </c>
      <c r="G3" s="217" t="s">
        <v>765</v>
      </c>
      <c r="H3" s="71">
        <v>6218</v>
      </c>
    </row>
    <row r="4" spans="1:9" x14ac:dyDescent="0.25">
      <c r="A4" s="286" t="s">
        <v>760</v>
      </c>
      <c r="B4" s="214">
        <v>42854.32</v>
      </c>
      <c r="G4" s="286" t="s">
        <v>766</v>
      </c>
      <c r="H4" s="214">
        <v>27137</v>
      </c>
    </row>
    <row r="5" spans="1:9" x14ac:dyDescent="0.25">
      <c r="A5" s="286" t="s">
        <v>761</v>
      </c>
      <c r="B5" s="214">
        <v>798.73</v>
      </c>
      <c r="G5" s="286" t="s">
        <v>767</v>
      </c>
      <c r="H5" s="214">
        <v>10196</v>
      </c>
    </row>
    <row r="6" spans="1:9" x14ac:dyDescent="0.25">
      <c r="A6" s="286" t="s">
        <v>762</v>
      </c>
      <c r="B6" s="214">
        <v>166.76</v>
      </c>
      <c r="G6" s="286" t="s">
        <v>768</v>
      </c>
      <c r="H6" s="214">
        <v>242834</v>
      </c>
    </row>
    <row r="7" spans="1:9" x14ac:dyDescent="0.25">
      <c r="A7" s="286" t="s">
        <v>763</v>
      </c>
      <c r="B7" s="214">
        <v>4.34</v>
      </c>
      <c r="G7" s="1" t="s">
        <v>24</v>
      </c>
      <c r="H7" s="288">
        <v>286385</v>
      </c>
    </row>
    <row r="8" spans="1:9" x14ac:dyDescent="0.25">
      <c r="A8" s="287" t="s">
        <v>764</v>
      </c>
      <c r="B8" s="73">
        <v>370.5</v>
      </c>
    </row>
    <row r="9" spans="1:9" x14ac:dyDescent="0.25">
      <c r="A9" s="1" t="s">
        <v>24</v>
      </c>
      <c r="B9" s="288">
        <v>44392.31</v>
      </c>
      <c r="I9" s="41" t="s">
        <v>876</v>
      </c>
    </row>
    <row r="10" spans="1:9" x14ac:dyDescent="0.25">
      <c r="G10" s="29" t="s">
        <v>775</v>
      </c>
      <c r="H10" s="58">
        <v>15060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5181</v>
      </c>
      <c r="C4" s="55">
        <v>983</v>
      </c>
      <c r="D4" s="110">
        <v>4198</v>
      </c>
    </row>
    <row r="5" spans="1:4" ht="30" customHeight="1" x14ac:dyDescent="0.25">
      <c r="A5" s="274" t="s">
        <v>884</v>
      </c>
      <c r="B5" s="212">
        <v>4327</v>
      </c>
      <c r="C5" s="58">
        <v>2593</v>
      </c>
      <c r="D5" s="160">
        <v>1734</v>
      </c>
    </row>
    <row r="6" spans="1:4" x14ac:dyDescent="0.25">
      <c r="A6" s="274" t="s">
        <v>772</v>
      </c>
      <c r="B6" s="212">
        <v>10</v>
      </c>
      <c r="C6" s="58">
        <v>3</v>
      </c>
      <c r="D6" s="160">
        <v>7</v>
      </c>
    </row>
    <row r="7" spans="1:4" ht="30" x14ac:dyDescent="0.25">
      <c r="A7" s="274" t="s">
        <v>773</v>
      </c>
      <c r="B7" s="212">
        <v>572</v>
      </c>
      <c r="C7" s="58">
        <v>126</v>
      </c>
      <c r="D7" s="160">
        <v>446</v>
      </c>
    </row>
    <row r="8" spans="1:4" x14ac:dyDescent="0.25">
      <c r="A8" s="201" t="s">
        <v>774</v>
      </c>
      <c r="B8" s="72">
        <v>5352</v>
      </c>
      <c r="C8" s="61">
        <v>916</v>
      </c>
      <c r="D8" s="111">
        <v>4436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30</v>
      </c>
      <c r="C14" s="276">
        <f>D6/B6*100</f>
        <v>70</v>
      </c>
    </row>
    <row r="15" spans="1:4" ht="60" x14ac:dyDescent="0.25">
      <c r="A15" s="277" t="s">
        <v>885</v>
      </c>
      <c r="B15" s="282">
        <f>C5/B5*100</f>
        <v>59.926045759186508</v>
      </c>
      <c r="C15" s="278">
        <f>D5/B5*100</f>
        <v>40.073954240813499</v>
      </c>
    </row>
    <row r="16" spans="1:4" ht="30" x14ac:dyDescent="0.25">
      <c r="A16" s="279" t="s">
        <v>821</v>
      </c>
      <c r="B16" s="283">
        <f>C4/B4*100</f>
        <v>18.973171202470564</v>
      </c>
      <c r="C16" s="280">
        <f>D4/B4*100</f>
        <v>81.026828797529433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30</v>
      </c>
      <c r="C21" s="276">
        <f>C14</f>
        <v>70</v>
      </c>
    </row>
    <row r="22" spans="1:3" ht="60" x14ac:dyDescent="0.25">
      <c r="A22" s="277" t="s">
        <v>823</v>
      </c>
      <c r="B22" s="282">
        <f t="shared" ref="B22:C23" si="0">B15</f>
        <v>59.926045759186508</v>
      </c>
      <c r="C22" s="278">
        <f t="shared" si="0"/>
        <v>40.073954240813499</v>
      </c>
    </row>
    <row r="23" spans="1:3" ht="30" x14ac:dyDescent="0.25">
      <c r="A23" s="279" t="s">
        <v>858</v>
      </c>
      <c r="B23" s="285">
        <f t="shared" si="0"/>
        <v>18.973171202470564</v>
      </c>
      <c r="C23" s="284">
        <f t="shared" si="0"/>
        <v>81.026828797529433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3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26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191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17.3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707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61.2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465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1271</v>
      </c>
      <c r="C6" s="973">
        <v>901</v>
      </c>
      <c r="D6" s="945">
        <v>370</v>
      </c>
      <c r="E6" s="973">
        <v>1298</v>
      </c>
      <c r="F6" s="973">
        <v>918</v>
      </c>
      <c r="G6" s="945">
        <v>380</v>
      </c>
      <c r="H6" s="599">
        <v>1353</v>
      </c>
      <c r="I6" s="616">
        <v>932</v>
      </c>
      <c r="J6" s="945">
        <v>421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10</v>
      </c>
      <c r="C7" s="975">
        <v>6</v>
      </c>
      <c r="D7" s="976">
        <v>4</v>
      </c>
      <c r="E7" s="975">
        <v>6</v>
      </c>
      <c r="F7" s="975">
        <v>0</v>
      </c>
      <c r="G7" s="976">
        <v>6</v>
      </c>
      <c r="H7" s="753">
        <v>12</v>
      </c>
      <c r="I7" s="690">
        <v>4</v>
      </c>
      <c r="J7" s="976">
        <v>8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3</v>
      </c>
      <c r="C8" s="978">
        <v>3</v>
      </c>
      <c r="D8" s="979">
        <v>0</v>
      </c>
      <c r="E8" s="978">
        <v>4</v>
      </c>
      <c r="F8" s="978">
        <v>0</v>
      </c>
      <c r="G8" s="979">
        <v>4</v>
      </c>
      <c r="H8" s="754">
        <v>112</v>
      </c>
      <c r="I8" s="691">
        <v>100</v>
      </c>
      <c r="J8" s="979">
        <v>12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118</v>
      </c>
      <c r="C12" s="600">
        <v>110</v>
      </c>
      <c r="D12" s="600">
        <v>109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718</v>
      </c>
      <c r="C14" s="751">
        <v>737</v>
      </c>
      <c r="D14" s="751">
        <v>789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339</v>
      </c>
      <c r="C16" s="1029">
        <v>329</v>
      </c>
      <c r="D16" s="751">
        <v>279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123</v>
      </c>
      <c r="C17" s="752">
        <v>177</v>
      </c>
      <c r="D17" s="752">
        <v>186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9.0909090909090917</v>
      </c>
      <c r="C21" s="289">
        <f>C12/SUM(C12:C17)*100</f>
        <v>8.1300813008130071</v>
      </c>
      <c r="D21" s="289">
        <f>D12/SUM(D12:D17)*100</f>
        <v>7.997065297138664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55.315870570107862</v>
      </c>
      <c r="C23" s="290">
        <f>C14/SUM(C12:C17)*100</f>
        <v>54.471544715447152</v>
      </c>
      <c r="D23" s="290">
        <f>D14/SUM(D12:D17)*100</f>
        <v>57.887013939838596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26.117103235747301</v>
      </c>
      <c r="C25" s="290">
        <f>C16/SUM(C12:C17)*100</f>
        <v>24.316334072431633</v>
      </c>
      <c r="D25" s="290">
        <f>D16/SUM(D12:D17)*100</f>
        <v>20.469552457813649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9.4761171032357474</v>
      </c>
      <c r="C26" s="291">
        <f>C17/SUM(C12:C17)*100</f>
        <v>13.082039911308204</v>
      </c>
      <c r="D26" s="291">
        <f>D17/SUM(D12:D17)*100</f>
        <v>13.646368305209098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37.1</v>
      </c>
      <c r="C7" s="600">
        <v>15.4</v>
      </c>
      <c r="D7" s="600">
        <v>28.6</v>
      </c>
    </row>
    <row r="8" spans="1:6" x14ac:dyDescent="0.25">
      <c r="A8" s="695" t="s">
        <v>944</v>
      </c>
      <c r="B8" s="751">
        <v>0</v>
      </c>
      <c r="C8" s="751">
        <v>0.4</v>
      </c>
      <c r="D8" s="751">
        <v>0.7</v>
      </c>
    </row>
    <row r="9" spans="1:6" x14ac:dyDescent="0.25">
      <c r="A9" s="696" t="s">
        <v>224</v>
      </c>
      <c r="B9" s="752">
        <v>62.9</v>
      </c>
      <c r="C9" s="752">
        <v>84.2</v>
      </c>
      <c r="D9" s="752">
        <v>70.7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37.1</v>
      </c>
      <c r="C13" s="697">
        <f t="shared" ref="C13:D13" si="1">IF(ISBLANK(C7),"",C7)</f>
        <v>15.4</v>
      </c>
      <c r="D13" s="697">
        <f t="shared" si="1"/>
        <v>28.6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0</v>
      </c>
      <c r="C14" s="698">
        <f t="shared" si="2"/>
        <v>0.4</v>
      </c>
      <c r="D14" s="698">
        <f t="shared" si="2"/>
        <v>0.7</v>
      </c>
    </row>
    <row r="15" spans="1:6" x14ac:dyDescent="0.25">
      <c r="A15" s="702" t="s">
        <v>1630</v>
      </c>
      <c r="B15" s="699">
        <f t="shared" si="2"/>
        <v>62.9</v>
      </c>
      <c r="C15" s="699">
        <f t="shared" si="2"/>
        <v>84.2</v>
      </c>
      <c r="D15" s="699">
        <f t="shared" si="2"/>
        <v>70.7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37.1</v>
      </c>
      <c r="C18" s="697">
        <f t="shared" ref="C18:D18" si="4">IF(ISBLANK(C7),"",C7)</f>
        <v>15.4</v>
      </c>
      <c r="D18" s="697">
        <f t="shared" si="4"/>
        <v>28.6</v>
      </c>
    </row>
    <row r="19" spans="1:5" x14ac:dyDescent="0.25">
      <c r="A19" s="701" t="s">
        <v>1632</v>
      </c>
      <c r="B19" s="698">
        <f t="shared" ref="B19:D20" si="5">IF(ISBLANK(B8),"",B8)</f>
        <v>0</v>
      </c>
      <c r="C19" s="698">
        <f t="shared" si="5"/>
        <v>0.4</v>
      </c>
      <c r="D19" s="698">
        <f t="shared" si="5"/>
        <v>0.7</v>
      </c>
    </row>
    <row r="20" spans="1:5" x14ac:dyDescent="0.25">
      <c r="A20" s="702" t="s">
        <v>1633</v>
      </c>
      <c r="B20" s="699">
        <f t="shared" si="5"/>
        <v>62.9</v>
      </c>
      <c r="C20" s="699">
        <f t="shared" si="5"/>
        <v>84.2</v>
      </c>
      <c r="D20" s="699">
        <f t="shared" si="5"/>
        <v>70.7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101.5</v>
      </c>
      <c r="C5" s="611">
        <v>97</v>
      </c>
      <c r="D5" s="1030">
        <v>98.9</v>
      </c>
      <c r="F5" s="28"/>
      <c r="G5" s="693">
        <f>A5</f>
        <v>2020</v>
      </c>
      <c r="H5" s="669">
        <f>IF(ISBLANK(B5),"",B5)</f>
        <v>101.5</v>
      </c>
      <c r="I5" s="618">
        <f t="shared" ref="H5:I7" si="0">IF(ISBLANK(C5),"",C5)</f>
        <v>97</v>
      </c>
    </row>
    <row r="6" spans="1:10" x14ac:dyDescent="0.25">
      <c r="A6" s="749">
        <v>2021</v>
      </c>
      <c r="B6" s="601">
        <v>101.7</v>
      </c>
      <c r="C6" s="612">
        <v>106.5</v>
      </c>
      <c r="D6" s="946">
        <v>104.1</v>
      </c>
      <c r="F6" s="44"/>
      <c r="G6" s="693">
        <f t="shared" ref="G6:G7" si="1">A6</f>
        <v>2021</v>
      </c>
      <c r="H6" s="670">
        <f t="shared" si="0"/>
        <v>101.7</v>
      </c>
      <c r="I6" s="619">
        <f t="shared" si="0"/>
        <v>106.5</v>
      </c>
    </row>
    <row r="7" spans="1:10" x14ac:dyDescent="0.25">
      <c r="A7" s="750">
        <v>2022</v>
      </c>
      <c r="B7" s="601">
        <v>89.8</v>
      </c>
      <c r="C7" s="612">
        <v>107.2</v>
      </c>
      <c r="D7" s="946">
        <v>98.5</v>
      </c>
      <c r="F7" s="44"/>
      <c r="G7" s="693">
        <f t="shared" si="1"/>
        <v>2022</v>
      </c>
      <c r="H7" s="671">
        <f t="shared" si="0"/>
        <v>89.8</v>
      </c>
      <c r="I7" s="620">
        <f t="shared" si="0"/>
        <v>107.2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101.5</v>
      </c>
      <c r="I13" s="618">
        <f>IF(ISBLANK(C5),"",C5)</f>
        <v>97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101.7</v>
      </c>
      <c r="I14" s="619">
        <f t="shared" si="3"/>
        <v>106.5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89.8</v>
      </c>
      <c r="I15" s="620">
        <f t="shared" si="4"/>
        <v>107.2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Бачка Паланка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590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14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48454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82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7.9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17.899999999999999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-10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73.930000000000007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44.6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157.80000000000001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2.58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45395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45152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1570</v>
      </c>
      <c r="C63" s="548">
        <f>IF(ISBLANK('DEM2'!C7),"-",'DEM2'!C7)</f>
        <v>1623</v>
      </c>
      <c r="D63" s="548"/>
      <c r="E63" s="548">
        <f>IF(ISBLANK('DEM2'!D8),"-",'DEM2'!D8)</f>
        <v>1581</v>
      </c>
      <c r="F63" s="548">
        <f>IF(ISBLANK('DEM2'!C8),"-",'DEM2'!C8)</f>
        <v>1615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1860</v>
      </c>
      <c r="C64" s="317">
        <f>IF(ISBLANK('DEM2'!F7),"-",'DEM2'!F7)</f>
        <v>2039</v>
      </c>
      <c r="D64" s="789"/>
      <c r="E64" s="317">
        <f>IF(ISBLANK('DEM2'!G8),"-",'DEM2'!G8)</f>
        <v>1800</v>
      </c>
      <c r="F64" s="317">
        <f>IF(ISBLANK('DEM2'!F8),"-",'DEM2'!F8)</f>
        <v>1998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1045</v>
      </c>
      <c r="C65" s="345">
        <f>IF(ISBLANK('DEM2'!I7),"-",'DEM2'!I7)</f>
        <v>1154</v>
      </c>
      <c r="D65" s="393"/>
      <c r="E65" s="345">
        <f>IF(ISBLANK('DEM2'!J8),"-",'DEM2'!J8)</f>
        <v>970</v>
      </c>
      <c r="F65" s="345">
        <f>IF(ISBLANK('DEM2'!I8),"-",'DEM2'!I8)</f>
        <v>1064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4206</v>
      </c>
      <c r="C66" s="348">
        <f>IF(ISBLANK('DEM2'!L7),"-",'DEM2'!L7)</f>
        <v>4516</v>
      </c>
      <c r="D66" s="394"/>
      <c r="E66" s="348">
        <f>IF(ISBLANK('DEM2'!M8),"-",'DEM2'!M8)</f>
        <v>4107</v>
      </c>
      <c r="F66" s="348">
        <f>IF(ISBLANK('DEM2'!L8),"-",'DEM2'!L8)</f>
        <v>4401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3846</v>
      </c>
      <c r="C67" s="345">
        <f>IF(ISBLANK('DEM2'!O7),"-",'DEM2'!O7)</f>
        <v>4251</v>
      </c>
      <c r="D67" s="393"/>
      <c r="E67" s="345">
        <f>IF(ISBLANK('DEM2'!P8),"-",'DEM2'!P8)</f>
        <v>3409</v>
      </c>
      <c r="F67" s="345">
        <f>IF(ISBLANK('DEM2'!O8),"-",'DEM2'!O8)</f>
        <v>3718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15737</v>
      </c>
      <c r="C68" s="317">
        <f>IF(ISBLANK('DEM2'!R7),"-",'DEM2'!R7)</f>
        <v>16546</v>
      </c>
      <c r="D68" s="395"/>
      <c r="E68" s="317">
        <f>IF(ISBLANK('DEM2'!S8),"-",'DEM2'!S8)</f>
        <v>14829</v>
      </c>
      <c r="F68" s="317">
        <f>IF(ISBLANK('DEM2'!R8),"-",'DEM2'!R8)</f>
        <v>15294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25717</v>
      </c>
      <c r="C69" s="463">
        <f>IF(ISBLANK('DEM2'!U7),"-",'DEM2'!U7)</f>
        <v>24925</v>
      </c>
      <c r="D69" s="799"/>
      <c r="E69" s="463">
        <f>IF(ISBLANK('DEM2'!V8),"-",'DEM2'!V8)</f>
        <v>24789</v>
      </c>
      <c r="F69" s="463">
        <f>IF(ISBLANK('DEM2'!U8),"-",'DEM2'!U8)</f>
        <v>23665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6.7</v>
      </c>
      <c r="G115" s="800">
        <f>IF(ISBLANK('DEM2'!E23),"-",'DEM2'!E23)</f>
        <v>15.4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9.1999999999999993</v>
      </c>
      <c r="G116" s="407">
        <f>IF(ISBLANK('DEM2'!E24),"-",'DEM2'!E24)</f>
        <v>11.4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7.8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14663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17320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35.700000000000003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72725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3326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75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>
        <f>IF(ISBLANK(SIROMASTVO1!B6),"-",SIROMASTVO1!B6)</f>
        <v>23.4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>
        <f>IF(ISBLANK(SIROMASTVO1!B7),"-",SIROMASTVO1!B7)</f>
        <v>32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>
        <f>IF(ISBLANK(SIROMASTVO1!B4),"-",SIROMASTVO1!B4)</f>
        <v>33.5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>
        <f>IF(ISBLANK(SIROMASTVO1!B5),"-",SIROMASTVO1!B5)</f>
        <v>7.6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4424781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91319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1361634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858483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28102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894988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18471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191648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3955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2078889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42904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2188146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45159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726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1606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857001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5352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4749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3802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15060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5181</v>
      </c>
      <c r="C300" s="808">
        <f>IF(ISBLANK(POLJ3!C4),"-",POLJ3!C4)</f>
        <v>983</v>
      </c>
      <c r="D300" s="1153">
        <f>IF(ISBLANK(POLJ3!D4),"-",POLJ3!D4)</f>
        <v>4198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4327</v>
      </c>
      <c r="C301" s="789">
        <f>IF(ISBLANK(POLJ3!C5),"-",POLJ3!C5)</f>
        <v>2593</v>
      </c>
      <c r="D301" s="1154">
        <f>IF(ISBLANK(POLJ3!D5),"-",POLJ3!D5)</f>
        <v>1734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10</v>
      </c>
      <c r="C302" s="790">
        <f>IF(ISBLANK(POLJ3!C6),"-",POLJ3!C6)</f>
        <v>3</v>
      </c>
      <c r="D302" s="1155">
        <f>IF(ISBLANK(POLJ3!D6),"-",POLJ3!D6)</f>
        <v>7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572</v>
      </c>
      <c r="C303" s="791">
        <f>IF(ISBLANK(POLJ3!C7),"-",POLJ3!C7)</f>
        <v>126</v>
      </c>
      <c r="D303" s="1164">
        <f>IF(ISBLANK(POLJ3!D7),"-",POLJ3!D7)</f>
        <v>446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5352</v>
      </c>
      <c r="C304" s="807">
        <f>IF(ISBLANK(POLJ3!C8),"-",POLJ3!C8)</f>
        <v>916</v>
      </c>
      <c r="D304" s="1122">
        <f>IF(ISBLANK(POLJ3!D8),"-",POLJ3!D8)</f>
        <v>4436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197.66</v>
      </c>
      <c r="C310" s="1123"/>
      <c r="D310" s="3"/>
      <c r="E310" s="5"/>
      <c r="F310" s="5"/>
      <c r="G310" s="815" t="s">
        <v>854</v>
      </c>
      <c r="H310" s="816">
        <f>IF(ISBLANK(POLJ2!H3),"-",POLJ2!H3)</f>
        <v>6218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42854.32</v>
      </c>
      <c r="C311" s="1124"/>
      <c r="D311" s="3"/>
      <c r="E311" s="5"/>
      <c r="F311" s="5"/>
      <c r="G311" s="810" t="s">
        <v>855</v>
      </c>
      <c r="H311" s="248">
        <f>IF(ISBLANK(POLJ2!H4),"-",POLJ2!H4)</f>
        <v>27137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798.73</v>
      </c>
      <c r="C312" s="1124"/>
      <c r="D312" s="3"/>
      <c r="E312" s="5"/>
      <c r="F312" s="5"/>
      <c r="G312" s="810" t="s">
        <v>856</v>
      </c>
      <c r="H312" s="248">
        <f>IF(ISBLANK(POLJ2!H5),"-",POLJ2!H5)</f>
        <v>10196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166.76</v>
      </c>
      <c r="C313" s="1124"/>
      <c r="D313" s="3"/>
      <c r="E313" s="5"/>
      <c r="F313" s="5"/>
      <c r="G313" s="812" t="s">
        <v>857</v>
      </c>
      <c r="H313" s="249">
        <f>IF(ISBLANK(POLJ2!H6),"-",POLJ2!H6)</f>
        <v>242834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4.34</v>
      </c>
      <c r="C314" s="1124"/>
      <c r="D314" s="3"/>
      <c r="E314" s="5"/>
      <c r="F314" s="5"/>
      <c r="G314" s="814" t="s">
        <v>847</v>
      </c>
      <c r="H314" s="817">
        <f>IF(ISBLANK(POLJ2!H7),"-",POLJ2!H7)</f>
        <v>286385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370.5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44392.31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3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26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191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17.3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1353</v>
      </c>
      <c r="I364" s="808">
        <f>IF(ISBLANK(OBRAZ2!I6),"-",OBRAZ2!I6)</f>
        <v>932</v>
      </c>
      <c r="J364" s="808">
        <f>IF(ISBLANK(OBRAZ2!J6),"-",OBRAZ2!J6)</f>
        <v>421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707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12</v>
      </c>
      <c r="I365" s="416">
        <f>IF(ISBLANK(OBRAZ2!I7),"-",OBRAZ2!I7)</f>
        <v>4</v>
      </c>
      <c r="J365" s="416">
        <f>IF(ISBLANK(OBRAZ2!J7),"-",OBRAZ2!J7)</f>
        <v>8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61.2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112</v>
      </c>
      <c r="I366" s="807">
        <f>IF(ISBLANK(OBRAZ2!I8),"-",OBRAZ2!I8)</f>
        <v>100</v>
      </c>
      <c r="J366" s="807">
        <f>IF(ISBLANK(OBRAZ2!J8),"-",OBRAZ2!J8)</f>
        <v>12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465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9.0909090909090917</v>
      </c>
      <c r="I375" s="850">
        <f>IF(ISBLANK(OBRAZ2!C12),"-",OBRAZ2!C21)</f>
        <v>8.1300813008130071</v>
      </c>
      <c r="J375" s="850">
        <f>IF(ISBLANK(OBRAZ2!D12),"-",OBRAZ2!D21)</f>
        <v>7.997065297138664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55.315870570107862</v>
      </c>
      <c r="I377" s="851">
        <f>IF(ISBLANK(OBRAZ2!C14),"-",OBRAZ2!C23)</f>
        <v>54.471544715447152</v>
      </c>
      <c r="J377" s="851">
        <f>IF(ISBLANK(OBRAZ2!D14),"-",OBRAZ2!D23)</f>
        <v>57.887013939838596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26.117103235747301</v>
      </c>
      <c r="I379" s="851">
        <f>IF(ISBLANK(OBRAZ2!C16),"-",OBRAZ2!C25)</f>
        <v>24.316334072431633</v>
      </c>
      <c r="J379" s="851">
        <f>IF(ISBLANK(OBRAZ2!D16),"-",OBRAZ2!D25)</f>
        <v>20.469552457813649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9.4761171032357474</v>
      </c>
      <c r="I380" s="852">
        <f>IF(ISBLANK(OBRAZ2!C17),"-",OBRAZ2!C26)</f>
        <v>13.082039911308204</v>
      </c>
      <c r="J380" s="852">
        <f>IF(ISBLANK(OBRAZ2!D17),"-",OBRAZ2!D26)</f>
        <v>13.646368305209098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11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6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1672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1829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150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97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96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516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99.6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0.5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30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3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1338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401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1.6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1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23998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1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9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1700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54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1.1000000000000001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0.5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0.5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0.14000000000000001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1.7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87.4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0.56000000000000005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98.4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95.2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2426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5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12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202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4010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21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43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5.7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0.8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4.9000000000000004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7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42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0.5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976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2.1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1358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16.100000000000001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759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7.6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124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277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0.6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42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177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115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19.8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57.9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41.5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8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174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22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137.136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2.2999999999999998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28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372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19312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188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12961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4247.8599999999997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7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>
        <f>IF(ISBLANK(INDEKSI1!B6),"-",INDEKSI1!B6)</f>
        <v>15.877929999999999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>
        <f>IF(ISBLANK(INDEKSI1!B7),"-",INDEKSI1!B7)</f>
        <v>28</v>
      </c>
      <c r="D696" s="3"/>
      <c r="E696" s="5"/>
      <c r="F696" s="5"/>
      <c r="G696" s="837">
        <v>2012</v>
      </c>
      <c r="H696" s="835">
        <f>IF(ISBLANK(INDEKSI2!B5),"-",INDEKSI2!B5)</f>
        <v>29.39</v>
      </c>
      <c r="I696" s="835">
        <f>IF(ISBLANK(INDEKSI2!C5),"-",INDEKSI2!C5)</f>
        <v>79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>
        <f>IF(ISBLANK(INDEKSI1!B8),"-",INDEKSI1!B8)</f>
        <v>50.43</v>
      </c>
      <c r="D697" s="3"/>
      <c r="E697" s="5"/>
      <c r="F697" s="5"/>
      <c r="G697" s="838">
        <v>2013</v>
      </c>
      <c r="H697" s="559">
        <f>IF(ISBLANK(INDEKSI2!B6),"-",INDEKSI2!B6)</f>
        <v>30.11</v>
      </c>
      <c r="I697" s="559">
        <f>IF(ISBLANK(INDEKSI2!C6),"-",INDEKSI2!C6)</f>
        <v>88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32.46</v>
      </c>
      <c r="I698" s="836">
        <f>IF(ISBLANK(INDEKSI2!C7),"-",INDEKSI2!C7)</f>
        <v>76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2287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1987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5293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4316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2.2999999999999998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2.2000000000000002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3</v>
      </c>
      <c r="C6" s="601">
        <v>24</v>
      </c>
      <c r="D6" s="612">
        <v>11</v>
      </c>
      <c r="E6" s="612">
        <v>13</v>
      </c>
      <c r="F6" s="1033">
        <v>172</v>
      </c>
      <c r="G6" s="612">
        <v>103</v>
      </c>
      <c r="H6" s="980">
        <v>69</v>
      </c>
      <c r="I6" s="1034">
        <v>15.7</v>
      </c>
      <c r="J6" s="612">
        <v>18.5</v>
      </c>
      <c r="K6" s="1035">
        <v>12.8</v>
      </c>
      <c r="L6" s="1033">
        <v>664</v>
      </c>
      <c r="M6" s="612">
        <v>350</v>
      </c>
      <c r="N6" s="1028">
        <v>314</v>
      </c>
      <c r="O6" s="1034">
        <v>55.9</v>
      </c>
      <c r="P6" s="612">
        <v>58.2</v>
      </c>
      <c r="Q6" s="1028">
        <v>53.5</v>
      </c>
      <c r="R6" s="1033">
        <v>462</v>
      </c>
      <c r="S6" s="612">
        <v>255</v>
      </c>
      <c r="T6" s="1035">
        <v>207</v>
      </c>
    </row>
    <row r="7" spans="1:20" x14ac:dyDescent="0.25">
      <c r="A7" s="286">
        <v>2021</v>
      </c>
      <c r="B7" s="602">
        <v>3</v>
      </c>
      <c r="C7" s="601">
        <v>25</v>
      </c>
      <c r="D7" s="612">
        <v>11</v>
      </c>
      <c r="E7" s="612">
        <v>14</v>
      </c>
      <c r="F7" s="1033">
        <v>165</v>
      </c>
      <c r="G7" s="612">
        <v>76</v>
      </c>
      <c r="H7" s="980">
        <v>89</v>
      </c>
      <c r="I7" s="1034">
        <v>15</v>
      </c>
      <c r="J7" s="612">
        <v>13.7</v>
      </c>
      <c r="K7" s="1035">
        <v>16.2</v>
      </c>
      <c r="L7" s="1033">
        <v>682</v>
      </c>
      <c r="M7" s="612">
        <v>366</v>
      </c>
      <c r="N7" s="1028">
        <v>316</v>
      </c>
      <c r="O7" s="1034">
        <v>58.7</v>
      </c>
      <c r="P7" s="612">
        <v>62.2</v>
      </c>
      <c r="Q7" s="1028">
        <v>55.1</v>
      </c>
      <c r="R7" s="1033">
        <v>506</v>
      </c>
      <c r="S7" s="612">
        <v>263</v>
      </c>
      <c r="T7" s="1035">
        <v>243</v>
      </c>
    </row>
    <row r="8" spans="1:20" x14ac:dyDescent="0.25">
      <c r="A8" s="219">
        <v>2022</v>
      </c>
      <c r="B8" s="617">
        <v>3</v>
      </c>
      <c r="C8" s="947">
        <v>26</v>
      </c>
      <c r="D8" s="981">
        <v>11</v>
      </c>
      <c r="E8" s="981">
        <v>15</v>
      </c>
      <c r="F8" s="1036">
        <v>191</v>
      </c>
      <c r="G8" s="981">
        <v>88</v>
      </c>
      <c r="H8" s="979">
        <v>103</v>
      </c>
      <c r="I8" s="754">
        <v>17.3</v>
      </c>
      <c r="J8" s="981">
        <v>15.9</v>
      </c>
      <c r="K8" s="1037">
        <v>18.8</v>
      </c>
      <c r="L8" s="1036">
        <v>707</v>
      </c>
      <c r="M8" s="981">
        <v>361</v>
      </c>
      <c r="N8" s="691">
        <v>346</v>
      </c>
      <c r="O8" s="754">
        <v>61.2</v>
      </c>
      <c r="P8" s="981">
        <v>60.7</v>
      </c>
      <c r="Q8" s="691">
        <v>61.7</v>
      </c>
      <c r="R8" s="1036">
        <v>465</v>
      </c>
      <c r="S8" s="981">
        <v>254</v>
      </c>
      <c r="T8" s="1037">
        <v>211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11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6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1672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1829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150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97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96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516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99.6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0.5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30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91.76728869374314</v>
      </c>
      <c r="C21" s="739">
        <f>B10/(B7+B10)*100</f>
        <v>8.2327113062568618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94.96365524402907</v>
      </c>
      <c r="C22" s="739">
        <f>B11/(B8+B11)*100</f>
        <v>5.0363447559709247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91.76728869374314</v>
      </c>
      <c r="C26" s="739">
        <f>C21</f>
        <v>8.2327113062568618</v>
      </c>
    </row>
    <row r="27" spans="1:10" ht="24.75" x14ac:dyDescent="0.25">
      <c r="A27" s="742" t="s">
        <v>1407</v>
      </c>
      <c r="B27" s="739">
        <f>B22</f>
        <v>94.96365524402907</v>
      </c>
      <c r="C27" s="739">
        <f>C22</f>
        <v>5.0363447559709247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3</v>
      </c>
      <c r="C5" s="1095">
        <v>7</v>
      </c>
      <c r="D5" s="914" t="s">
        <v>5</v>
      </c>
      <c r="E5" s="211"/>
      <c r="F5" s="125">
        <v>2021</v>
      </c>
      <c r="G5" s="70">
        <v>10</v>
      </c>
      <c r="H5" s="55">
        <v>3</v>
      </c>
      <c r="I5" s="110">
        <v>7</v>
      </c>
      <c r="J5" s="70">
        <v>6</v>
      </c>
      <c r="K5" s="55">
        <v>0</v>
      </c>
      <c r="L5" s="110">
        <v>6</v>
      </c>
      <c r="M5" s="70">
        <v>1648</v>
      </c>
      <c r="N5" s="55">
        <v>1911</v>
      </c>
      <c r="O5" s="70">
        <v>135</v>
      </c>
      <c r="P5" s="110">
        <v>108</v>
      </c>
    </row>
    <row r="6" spans="1:16" x14ac:dyDescent="0.25">
      <c r="A6" s="923" t="s">
        <v>259</v>
      </c>
      <c r="B6" s="1096">
        <v>0</v>
      </c>
      <c r="C6" s="1097">
        <v>6</v>
      </c>
      <c r="D6" s="915" t="s">
        <v>5</v>
      </c>
      <c r="E6" s="254"/>
      <c r="F6" s="125">
        <v>2022</v>
      </c>
      <c r="G6" s="212">
        <v>10</v>
      </c>
      <c r="H6" s="58">
        <v>3</v>
      </c>
      <c r="I6" s="160">
        <v>7</v>
      </c>
      <c r="J6" s="212">
        <v>6</v>
      </c>
      <c r="K6" s="58">
        <v>0</v>
      </c>
      <c r="L6" s="160">
        <v>6</v>
      </c>
      <c r="M6" s="212">
        <v>1672</v>
      </c>
      <c r="N6" s="58">
        <v>1829</v>
      </c>
      <c r="O6" s="212">
        <v>150</v>
      </c>
      <c r="P6" s="160">
        <v>97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11</v>
      </c>
      <c r="H7" s="94">
        <v>4</v>
      </c>
      <c r="I7" s="169">
        <v>7</v>
      </c>
      <c r="J7" s="167"/>
      <c r="K7" s="94"/>
      <c r="L7" s="169"/>
      <c r="M7" s="167">
        <v>1838</v>
      </c>
      <c r="N7" s="94">
        <v>1861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3</v>
      </c>
      <c r="C11" s="918">
        <f>IF(ISBLANK(C5),"",C5)</f>
        <v>7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6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95.2</v>
      </c>
      <c r="C5" s="611">
        <v>94.8</v>
      </c>
      <c r="D5" s="945">
        <v>95.7</v>
      </c>
      <c r="E5" s="610"/>
      <c r="F5" s="611"/>
      <c r="G5" s="945"/>
      <c r="H5" s="610"/>
      <c r="I5" s="611"/>
      <c r="J5" s="945"/>
      <c r="K5" s="610">
        <v>489</v>
      </c>
      <c r="L5" s="611">
        <v>270</v>
      </c>
      <c r="M5" s="945">
        <v>219</v>
      </c>
      <c r="N5" s="610">
        <v>94.1</v>
      </c>
      <c r="O5" s="611">
        <v>98.2</v>
      </c>
      <c r="P5" s="945">
        <v>89.4</v>
      </c>
      <c r="Q5" s="610">
        <v>0.4</v>
      </c>
      <c r="R5" s="611">
        <v>0.6</v>
      </c>
      <c r="S5" s="945">
        <v>0.3</v>
      </c>
    </row>
    <row r="6" spans="1:19" x14ac:dyDescent="0.25">
      <c r="A6" s="286">
        <v>2021</v>
      </c>
      <c r="B6" s="457">
        <v>95.6</v>
      </c>
      <c r="C6" s="458">
        <v>94.2</v>
      </c>
      <c r="D6" s="976">
        <v>97.1</v>
      </c>
      <c r="E6" s="457">
        <v>27</v>
      </c>
      <c r="F6" s="458">
        <v>21</v>
      </c>
      <c r="G6" s="976">
        <v>6</v>
      </c>
      <c r="H6" s="457">
        <v>45</v>
      </c>
      <c r="I6" s="458">
        <v>15</v>
      </c>
      <c r="J6" s="976">
        <v>30</v>
      </c>
      <c r="K6" s="457">
        <v>510</v>
      </c>
      <c r="L6" s="458">
        <v>242</v>
      </c>
      <c r="M6" s="976">
        <v>268</v>
      </c>
      <c r="N6" s="457">
        <v>97</v>
      </c>
      <c r="O6" s="458">
        <v>94.2</v>
      </c>
      <c r="P6" s="976">
        <v>99.6</v>
      </c>
      <c r="Q6" s="457">
        <v>-0.2</v>
      </c>
      <c r="R6" s="458">
        <v>0</v>
      </c>
      <c r="S6" s="976">
        <v>-0.4</v>
      </c>
    </row>
    <row r="7" spans="1:19" x14ac:dyDescent="0.25">
      <c r="A7" s="286">
        <v>2022</v>
      </c>
      <c r="B7" s="601">
        <v>96</v>
      </c>
      <c r="C7" s="612">
        <v>95.6</v>
      </c>
      <c r="D7" s="980">
        <v>96.4</v>
      </c>
      <c r="E7" s="601">
        <v>29</v>
      </c>
      <c r="F7" s="612">
        <v>22</v>
      </c>
      <c r="G7" s="980">
        <v>7</v>
      </c>
      <c r="H7" s="601">
        <v>45</v>
      </c>
      <c r="I7" s="612">
        <v>20</v>
      </c>
      <c r="J7" s="980">
        <v>25</v>
      </c>
      <c r="K7" s="601">
        <v>516</v>
      </c>
      <c r="L7" s="612">
        <v>258</v>
      </c>
      <c r="M7" s="980">
        <v>258</v>
      </c>
      <c r="N7" s="601">
        <v>99.6</v>
      </c>
      <c r="O7" s="612">
        <v>96.6</v>
      </c>
      <c r="P7" s="980">
        <v>102.8</v>
      </c>
      <c r="Q7" s="601">
        <v>0.5</v>
      </c>
      <c r="R7" s="612">
        <v>-0.2</v>
      </c>
      <c r="S7" s="980">
        <v>1.2</v>
      </c>
    </row>
    <row r="8" spans="1:19" x14ac:dyDescent="0.25">
      <c r="A8" s="219">
        <v>2023</v>
      </c>
      <c r="B8" s="947"/>
      <c r="C8" s="981"/>
      <c r="D8" s="979"/>
      <c r="E8" s="947">
        <v>30</v>
      </c>
      <c r="F8" s="981">
        <v>23</v>
      </c>
      <c r="G8" s="979">
        <v>7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3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1.6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1361634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28102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209</v>
      </c>
      <c r="C5" s="616">
        <v>137</v>
      </c>
      <c r="D5" s="616">
        <v>72</v>
      </c>
      <c r="E5" s="599">
        <v>880</v>
      </c>
      <c r="F5" s="616">
        <v>525</v>
      </c>
      <c r="G5" s="945">
        <v>355</v>
      </c>
      <c r="H5" s="616">
        <v>350</v>
      </c>
      <c r="I5" s="616">
        <v>135</v>
      </c>
      <c r="J5" s="616">
        <v>215</v>
      </c>
      <c r="K5" s="217">
        <f>SUM(B5,E5,H5)</f>
        <v>1439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212</v>
      </c>
      <c r="C6" s="612">
        <v>148</v>
      </c>
      <c r="D6" s="946">
        <v>64</v>
      </c>
      <c r="E6" s="601">
        <v>858</v>
      </c>
      <c r="F6" s="612">
        <v>494</v>
      </c>
      <c r="G6" s="946">
        <v>364</v>
      </c>
      <c r="H6" s="601">
        <v>326</v>
      </c>
      <c r="I6" s="612">
        <v>124</v>
      </c>
      <c r="J6" s="612">
        <v>202</v>
      </c>
      <c r="K6" s="218">
        <f>SUM(B6,E6,H6)</f>
        <v>1396</v>
      </c>
      <c r="M6" s="105" t="s">
        <v>284</v>
      </c>
      <c r="N6" s="171">
        <f>IF(ISBLANK(J7),"",J7)</f>
        <v>178</v>
      </c>
      <c r="O6" s="80">
        <f>IF(ISBLANK(I7),"",I7)</f>
        <v>126</v>
      </c>
      <c r="P6" s="211"/>
    </row>
    <row r="7" spans="1:17" ht="24.75" x14ac:dyDescent="0.25">
      <c r="A7" s="218">
        <v>2023</v>
      </c>
      <c r="B7" s="601">
        <v>208</v>
      </c>
      <c r="C7" s="612">
        <v>144</v>
      </c>
      <c r="D7" s="946">
        <v>64</v>
      </c>
      <c r="E7" s="601">
        <v>826</v>
      </c>
      <c r="F7" s="612">
        <v>486</v>
      </c>
      <c r="G7" s="946">
        <v>340</v>
      </c>
      <c r="H7" s="601">
        <v>304</v>
      </c>
      <c r="I7" s="612">
        <v>126</v>
      </c>
      <c r="J7" s="612">
        <v>178</v>
      </c>
      <c r="K7" s="218">
        <f>SUM(B7,E7,H7)</f>
        <v>1338</v>
      </c>
      <c r="M7" s="106" t="s">
        <v>285</v>
      </c>
      <c r="N7" s="220">
        <f>IF(ISBLANK(G7),"",G7)</f>
        <v>340</v>
      </c>
      <c r="O7" s="107">
        <f>IF(ISBLANK(F7),"",F7)</f>
        <v>486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64</v>
      </c>
      <c r="O8" s="83">
        <f>IF(ISBLANK(C7),"",C7)</f>
        <v>144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178</v>
      </c>
      <c r="O13" s="80">
        <f>IF(ISBLANK(I7),"",I7)</f>
        <v>126</v>
      </c>
      <c r="P13" s="211"/>
    </row>
    <row r="14" spans="1:17" ht="27.75" customHeight="1" x14ac:dyDescent="0.25">
      <c r="M14" s="106" t="s">
        <v>515</v>
      </c>
      <c r="N14" s="220">
        <f>IF(ISBLANK(G7),"",G7)</f>
        <v>340</v>
      </c>
      <c r="O14" s="107">
        <f>IF(ISBLANK(F7),"",F7)</f>
        <v>486</v>
      </c>
      <c r="P14" s="211"/>
    </row>
    <row r="15" spans="1:17" ht="26.25" customHeight="1" x14ac:dyDescent="0.25">
      <c r="M15" s="108" t="s">
        <v>516</v>
      </c>
      <c r="N15" s="170">
        <f>IF(ISBLANK(D7),"",D7)</f>
        <v>64</v>
      </c>
      <c r="O15" s="83">
        <f>IF(ISBLANK(C7),"",C7)</f>
        <v>144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72</v>
      </c>
      <c r="C21" s="616">
        <v>47</v>
      </c>
      <c r="D21" s="616">
        <v>25</v>
      </c>
      <c r="E21" s="599">
        <v>209</v>
      </c>
      <c r="F21" s="616">
        <v>118</v>
      </c>
      <c r="G21" s="945">
        <v>91</v>
      </c>
      <c r="H21" s="616">
        <v>100</v>
      </c>
      <c r="I21" s="616">
        <v>31</v>
      </c>
      <c r="J21" s="616">
        <v>69</v>
      </c>
      <c r="K21" s="217">
        <f>SUM(B21,E21,H21)</f>
        <v>381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75</v>
      </c>
      <c r="C22" s="1028">
        <v>43</v>
      </c>
      <c r="D22" s="980">
        <v>32</v>
      </c>
      <c r="E22" s="1034">
        <v>207</v>
      </c>
      <c r="F22" s="1028">
        <v>123</v>
      </c>
      <c r="G22" s="980">
        <v>84</v>
      </c>
      <c r="H22" s="1034">
        <v>91</v>
      </c>
      <c r="I22" s="1028">
        <v>35</v>
      </c>
      <c r="J22" s="1028">
        <v>56</v>
      </c>
      <c r="K22" s="218">
        <f>SUM(B22,E22,H22)</f>
        <v>373</v>
      </c>
      <c r="M22" s="105" t="s">
        <v>284</v>
      </c>
      <c r="N22" s="171">
        <f>IF(ISBLANK(J23),"",J23)</f>
        <v>64</v>
      </c>
      <c r="O22" s="80">
        <f>IF(ISBLANK(I23),"",I23)</f>
        <v>37</v>
      </c>
      <c r="P22" s="211"/>
    </row>
    <row r="23" spans="1:17" ht="24.75" x14ac:dyDescent="0.25">
      <c r="A23" s="218">
        <v>2022</v>
      </c>
      <c r="B23" s="1034">
        <v>67</v>
      </c>
      <c r="C23" s="1028">
        <v>40</v>
      </c>
      <c r="D23" s="980">
        <v>27</v>
      </c>
      <c r="E23" s="1034">
        <v>233</v>
      </c>
      <c r="F23" s="1028">
        <v>153</v>
      </c>
      <c r="G23" s="980">
        <v>80</v>
      </c>
      <c r="H23" s="1034">
        <v>101</v>
      </c>
      <c r="I23" s="1028">
        <v>37</v>
      </c>
      <c r="J23" s="1028">
        <v>64</v>
      </c>
      <c r="K23" s="218">
        <f>SUM(B23,E23,H23)</f>
        <v>401</v>
      </c>
      <c r="M23" s="106" t="s">
        <v>285</v>
      </c>
      <c r="N23" s="220">
        <f>IF(ISBLANK(G23),"",G23)</f>
        <v>80</v>
      </c>
      <c r="O23" s="107">
        <f>IF(ISBLANK(F23),"",F23)</f>
        <v>153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27</v>
      </c>
      <c r="O24" s="109">
        <f>IF(ISBLANK(C23),"",C23)</f>
        <v>40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64</v>
      </c>
      <c r="O29" s="80">
        <f>IF(ISBLANK(I23),"",I23)</f>
        <v>37</v>
      </c>
      <c r="P29" s="211"/>
    </row>
    <row r="30" spans="1:17" ht="27.75" customHeight="1" x14ac:dyDescent="0.25">
      <c r="M30" s="106" t="s">
        <v>515</v>
      </c>
      <c r="N30" s="220">
        <f>IF(ISBLANK(G23),"",G23)</f>
        <v>80</v>
      </c>
      <c r="O30" s="107">
        <f>IF(ISBLANK(F23),"",F23)</f>
        <v>153</v>
      </c>
      <c r="P30" s="211"/>
    </row>
    <row r="31" spans="1:17" ht="27.75" customHeight="1" x14ac:dyDescent="0.25">
      <c r="M31" s="108" t="s">
        <v>516</v>
      </c>
      <c r="N31" s="221">
        <f>IF(ISBLANK(D23),"",D23)</f>
        <v>27</v>
      </c>
      <c r="O31" s="109">
        <f>IF(ISBLANK(C23),"",C23)</f>
        <v>40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858483</v>
      </c>
      <c r="D5" s="253"/>
    </row>
    <row r="6" spans="1:4" ht="30" x14ac:dyDescent="0.25">
      <c r="A6" s="686" t="s">
        <v>474</v>
      </c>
      <c r="B6" s="617">
        <v>503151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1.1000000000000001</v>
      </c>
      <c r="J5" s="611">
        <v>1.1000000000000001</v>
      </c>
      <c r="K5" s="945">
        <v>1</v>
      </c>
      <c r="L5" s="610"/>
      <c r="M5" s="611"/>
      <c r="N5" s="945"/>
    </row>
    <row r="6" spans="1:14" x14ac:dyDescent="0.25">
      <c r="A6" s="286">
        <v>2021</v>
      </c>
      <c r="B6" s="457">
        <v>3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1.2</v>
      </c>
      <c r="J6" s="458">
        <v>1.1000000000000001</v>
      </c>
      <c r="K6" s="976">
        <v>1.4</v>
      </c>
      <c r="L6" s="457"/>
      <c r="M6" s="458"/>
      <c r="N6" s="976"/>
    </row>
    <row r="7" spans="1:14" x14ac:dyDescent="0.25">
      <c r="A7" s="286">
        <v>2022</v>
      </c>
      <c r="B7" s="601">
        <v>3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1.6</v>
      </c>
      <c r="J7" s="612">
        <v>0.6</v>
      </c>
      <c r="K7" s="980">
        <v>2.8</v>
      </c>
      <c r="L7" s="601"/>
      <c r="M7" s="612"/>
      <c r="N7" s="980"/>
    </row>
    <row r="8" spans="1:14" x14ac:dyDescent="0.25">
      <c r="A8" s="219">
        <v>2023</v>
      </c>
      <c r="B8" s="947">
        <v>3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36</v>
      </c>
      <c r="C5" s="207">
        <v>42</v>
      </c>
      <c r="G5" s="113"/>
      <c r="H5" s="174" t="s">
        <v>586</v>
      </c>
      <c r="I5" s="207">
        <v>36</v>
      </c>
      <c r="J5" s="207">
        <v>40</v>
      </c>
    </row>
    <row r="6" spans="1:13" ht="15" customHeight="1" x14ac:dyDescent="0.25">
      <c r="A6" s="175" t="s">
        <v>587</v>
      </c>
      <c r="B6" s="208">
        <v>1110</v>
      </c>
      <c r="C6" s="208">
        <v>230</v>
      </c>
      <c r="G6" s="113"/>
      <c r="H6" s="175" t="s">
        <v>587</v>
      </c>
      <c r="I6" s="208">
        <v>282</v>
      </c>
      <c r="J6" s="208">
        <v>80</v>
      </c>
    </row>
    <row r="7" spans="1:13" ht="15" customHeight="1" x14ac:dyDescent="0.25">
      <c r="A7" s="175" t="s">
        <v>588</v>
      </c>
      <c r="B7" s="208">
        <v>3510</v>
      </c>
      <c r="C7" s="208">
        <v>1678</v>
      </c>
      <c r="G7" s="113"/>
      <c r="H7" s="175" t="s">
        <v>588</v>
      </c>
      <c r="I7" s="208">
        <v>1398</v>
      </c>
      <c r="J7" s="208">
        <v>578</v>
      </c>
    </row>
    <row r="8" spans="1:13" ht="15" customHeight="1" x14ac:dyDescent="0.25">
      <c r="A8" s="175" t="s">
        <v>589</v>
      </c>
      <c r="B8" s="208">
        <v>6181</v>
      </c>
      <c r="C8" s="208">
        <v>5347</v>
      </c>
      <c r="G8" s="113"/>
      <c r="H8" s="175" t="s">
        <v>589</v>
      </c>
      <c r="I8" s="208">
        <v>4993</v>
      </c>
      <c r="J8" s="208">
        <v>4056</v>
      </c>
    </row>
    <row r="9" spans="1:13" ht="15" customHeight="1" x14ac:dyDescent="0.25">
      <c r="A9" s="175" t="s">
        <v>590</v>
      </c>
      <c r="B9" s="208">
        <v>10869</v>
      </c>
      <c r="C9" s="208">
        <v>13062</v>
      </c>
      <c r="G9" s="113"/>
      <c r="H9" s="175" t="s">
        <v>590</v>
      </c>
      <c r="I9" s="208">
        <v>11156</v>
      </c>
      <c r="J9" s="208">
        <v>12472</v>
      </c>
    </row>
    <row r="10" spans="1:13" ht="15" customHeight="1" x14ac:dyDescent="0.25">
      <c r="A10" s="175" t="s">
        <v>591</v>
      </c>
      <c r="B10" s="208">
        <v>1028</v>
      </c>
      <c r="C10" s="208">
        <v>975</v>
      </c>
      <c r="G10" s="113"/>
      <c r="H10" s="175" t="s">
        <v>591</v>
      </c>
      <c r="I10" s="208">
        <v>1106</v>
      </c>
      <c r="J10" s="208">
        <v>835</v>
      </c>
    </row>
    <row r="11" spans="1:13" ht="15" customHeight="1" x14ac:dyDescent="0.25">
      <c r="A11" s="176" t="s">
        <v>592</v>
      </c>
      <c r="B11" s="209">
        <v>1883</v>
      </c>
      <c r="C11" s="209">
        <v>1621</v>
      </c>
      <c r="G11" s="113"/>
      <c r="H11" s="176" t="s">
        <v>592</v>
      </c>
      <c r="I11" s="209">
        <v>2389</v>
      </c>
      <c r="J11" s="209">
        <v>1886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36</v>
      </c>
      <c r="C17" s="178">
        <f>IF(ISBLANK(C5),"0",C5)</f>
        <v>42</v>
      </c>
      <c r="G17" s="113"/>
      <c r="H17" s="174" t="s">
        <v>586</v>
      </c>
      <c r="I17" s="177">
        <f>IF(ISBLANK(I5),"0",I5)</f>
        <v>36</v>
      </c>
      <c r="J17" s="178">
        <f>IF(ISBLANK(J5),"0",J5)</f>
        <v>40</v>
      </c>
    </row>
    <row r="18" spans="1:13" ht="15" customHeight="1" x14ac:dyDescent="0.25">
      <c r="A18" s="175" t="s">
        <v>587</v>
      </c>
      <c r="B18" s="179">
        <f t="shared" ref="B18:C18" si="0">IF(ISBLANK(B6),"0",B6)</f>
        <v>1110</v>
      </c>
      <c r="C18" s="180">
        <f t="shared" si="0"/>
        <v>230</v>
      </c>
      <c r="G18" s="113"/>
      <c r="H18" s="175" t="s">
        <v>587</v>
      </c>
      <c r="I18" s="179">
        <f t="shared" ref="I18:J18" si="1">IF(ISBLANK(I6),"0",I6)</f>
        <v>282</v>
      </c>
      <c r="J18" s="180">
        <f t="shared" si="1"/>
        <v>80</v>
      </c>
    </row>
    <row r="19" spans="1:13" ht="15" customHeight="1" x14ac:dyDescent="0.25">
      <c r="A19" s="175" t="s">
        <v>588</v>
      </c>
      <c r="B19" s="179">
        <f t="shared" ref="B19:C19" si="2">IF(ISBLANK(B7),"0",B7)</f>
        <v>3510</v>
      </c>
      <c r="C19" s="180">
        <f t="shared" si="2"/>
        <v>1678</v>
      </c>
      <c r="G19" s="113"/>
      <c r="H19" s="175" t="s">
        <v>588</v>
      </c>
      <c r="I19" s="179">
        <f t="shared" ref="I19:J19" si="3">IF(ISBLANK(I7),"0",I7)</f>
        <v>1398</v>
      </c>
      <c r="J19" s="180">
        <f t="shared" si="3"/>
        <v>578</v>
      </c>
    </row>
    <row r="20" spans="1:13" ht="15" customHeight="1" x14ac:dyDescent="0.25">
      <c r="A20" s="175" t="s">
        <v>589</v>
      </c>
      <c r="B20" s="179">
        <f t="shared" ref="B20:C20" si="4">IF(ISBLANK(B8),"0",B8)</f>
        <v>6181</v>
      </c>
      <c r="C20" s="180">
        <f t="shared" si="4"/>
        <v>5347</v>
      </c>
      <c r="G20" s="113"/>
      <c r="H20" s="175" t="s">
        <v>589</v>
      </c>
      <c r="I20" s="179">
        <f t="shared" ref="I20:J20" si="5">IF(ISBLANK(I8),"0",I8)</f>
        <v>4993</v>
      </c>
      <c r="J20" s="180">
        <f t="shared" si="5"/>
        <v>4056</v>
      </c>
    </row>
    <row r="21" spans="1:13" ht="15" customHeight="1" x14ac:dyDescent="0.25">
      <c r="A21" s="175" t="s">
        <v>590</v>
      </c>
      <c r="B21" s="179">
        <f t="shared" ref="B21:C21" si="6">IF(ISBLANK(B9),"0",B9)</f>
        <v>10869</v>
      </c>
      <c r="C21" s="180">
        <f t="shared" si="6"/>
        <v>13062</v>
      </c>
      <c r="G21" s="113"/>
      <c r="H21" s="175" t="s">
        <v>590</v>
      </c>
      <c r="I21" s="179">
        <f t="shared" ref="I21:J21" si="7">IF(ISBLANK(I9),"0",I9)</f>
        <v>11156</v>
      </c>
      <c r="J21" s="180">
        <f t="shared" si="7"/>
        <v>12472</v>
      </c>
    </row>
    <row r="22" spans="1:13" ht="15" customHeight="1" x14ac:dyDescent="0.25">
      <c r="A22" s="175" t="s">
        <v>591</v>
      </c>
      <c r="B22" s="179">
        <f t="shared" ref="B22:C22" si="8">IF(ISBLANK(B10),"0",B10)</f>
        <v>1028</v>
      </c>
      <c r="C22" s="180">
        <f t="shared" si="8"/>
        <v>975</v>
      </c>
      <c r="G22" s="113"/>
      <c r="H22" s="175" t="s">
        <v>591</v>
      </c>
      <c r="I22" s="179">
        <f t="shared" ref="I22:J22" si="9">IF(ISBLANK(I10),"0",I10)</f>
        <v>1106</v>
      </c>
      <c r="J22" s="180">
        <f t="shared" si="9"/>
        <v>835</v>
      </c>
    </row>
    <row r="23" spans="1:13" ht="15" customHeight="1" x14ac:dyDescent="0.25">
      <c r="A23" s="176" t="s">
        <v>592</v>
      </c>
      <c r="B23" s="181">
        <f t="shared" ref="B23:C23" si="10">IF(ISBLANK(B11),"0",B11)</f>
        <v>1883</v>
      </c>
      <c r="C23" s="182">
        <f t="shared" si="10"/>
        <v>1621</v>
      </c>
      <c r="G23" s="113"/>
      <c r="H23" s="176" t="s">
        <v>592</v>
      </c>
      <c r="I23" s="181">
        <f t="shared" ref="I23:J23" si="11">IF(ISBLANK(I11),"0",I11)</f>
        <v>2389</v>
      </c>
      <c r="J23" s="182">
        <f t="shared" si="11"/>
        <v>1886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0.14624040297355487</v>
      </c>
      <c r="C29" s="184">
        <f>C17/SUM(C17:C23)*100</f>
        <v>0.18296667392724897</v>
      </c>
      <c r="D29" s="253"/>
      <c r="E29" s="253"/>
      <c r="G29" s="113"/>
      <c r="H29" s="174" t="s">
        <v>593</v>
      </c>
      <c r="I29" s="184">
        <f>I17/SUM(I17:I23)*100</f>
        <v>0.16853932584269662</v>
      </c>
      <c r="J29" s="184">
        <f>J17/SUM(J17:J23)*100</f>
        <v>0.20053140823181431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4.5090790916846082</v>
      </c>
      <c r="C30" s="185">
        <f>C18/SUM(C17:C23)*100</f>
        <v>1.001960357220649</v>
      </c>
      <c r="D30" s="253"/>
      <c r="E30" s="253"/>
      <c r="G30" s="113"/>
      <c r="H30" s="175" t="s">
        <v>594</v>
      </c>
      <c r="I30" s="185">
        <f>I18/SUM(I17:I23)*100</f>
        <v>1.3202247191011236</v>
      </c>
      <c r="J30" s="185">
        <f>J18/SUM(J17:J23)*100</f>
        <v>0.40106281646362862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14.258439289921599</v>
      </c>
      <c r="C31" s="185">
        <f>C19/SUM(C17:C23)*100</f>
        <v>7.3099542583315174</v>
      </c>
      <c r="D31" s="253"/>
      <c r="E31" s="253"/>
      <c r="G31" s="113"/>
      <c r="H31" s="175" t="s">
        <v>595</v>
      </c>
      <c r="I31" s="185">
        <f>I19/SUM(I17:I23)*100</f>
        <v>6.5449438202247192</v>
      </c>
      <c r="J31" s="185">
        <f>J19/SUM(J17:J23)*100</f>
        <v>2.8976788489497167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25.108664743876187</v>
      </c>
      <c r="C32" s="185">
        <f>C20/SUM(C17:C23)*100</f>
        <v>23.293400130690483</v>
      </c>
      <c r="D32" s="253"/>
      <c r="E32" s="253"/>
      <c r="G32" s="113"/>
      <c r="H32" s="175" t="s">
        <v>596</v>
      </c>
      <c r="I32" s="185">
        <f>I20/SUM(I17:I23)*100</f>
        <v>23.375468164794007</v>
      </c>
      <c r="J32" s="185">
        <f>J20/SUM(J17:J23)*100</f>
        <v>20.33388479470597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44.152414997765774</v>
      </c>
      <c r="C33" s="185">
        <f>C21/SUM(C17:C23)*100</f>
        <v>56.902635591374427</v>
      </c>
      <c r="D33" s="253"/>
      <c r="E33" s="253"/>
      <c r="G33" s="113"/>
      <c r="H33" s="175" t="s">
        <v>597</v>
      </c>
      <c r="I33" s="185">
        <f>I21/SUM(I17:I23)*100</f>
        <v>52.22846441947565</v>
      </c>
      <c r="J33" s="185">
        <f>J21/SUM(J17:J23)*100</f>
        <v>62.525693086679702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4.1759759515781782</v>
      </c>
      <c r="C34" s="185">
        <f>C22/SUM(C17:C23)*100</f>
        <v>4.2474406447397079</v>
      </c>
      <c r="D34" s="253"/>
      <c r="E34" s="253"/>
      <c r="G34" s="113"/>
      <c r="H34" s="175" t="s">
        <v>598</v>
      </c>
      <c r="I34" s="185">
        <f>I22/SUM(I17:I23)*100</f>
        <v>5.1779026217228461</v>
      </c>
      <c r="J34" s="185">
        <f>J22/SUM(J17:J23)*100</f>
        <v>4.1860931468391236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7.6491855222001055</v>
      </c>
      <c r="C35" s="186">
        <f>C23/SUM(C17:C23)*100</f>
        <v>7.061642343715965</v>
      </c>
      <c r="D35" s="253"/>
      <c r="E35" s="253"/>
      <c r="G35" s="113"/>
      <c r="H35" s="176" t="s">
        <v>599</v>
      </c>
      <c r="I35" s="186">
        <f>I23/SUM(I17:I23)*100</f>
        <v>11.184456928838951</v>
      </c>
      <c r="J35" s="186">
        <f>J23/SUM(J17:J23)*100</f>
        <v>9.4550558981300448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0.14624040297355487</v>
      </c>
      <c r="C41" s="184">
        <f t="shared" si="12"/>
        <v>0.18296667392724897</v>
      </c>
      <c r="G41" s="113"/>
      <c r="H41" s="174" t="s">
        <v>601</v>
      </c>
      <c r="I41" s="184">
        <f t="shared" ref="I41:J41" si="13">I29</f>
        <v>0.16853932584269662</v>
      </c>
      <c r="J41" s="184">
        <f t="shared" si="13"/>
        <v>0.20053140823181431</v>
      </c>
    </row>
    <row r="42" spans="1:12" x14ac:dyDescent="0.25">
      <c r="A42" s="175" t="s">
        <v>602</v>
      </c>
      <c r="B42" s="185">
        <f t="shared" si="12"/>
        <v>4.5090790916846082</v>
      </c>
      <c r="C42" s="185">
        <f t="shared" si="12"/>
        <v>1.001960357220649</v>
      </c>
      <c r="G42" s="113"/>
      <c r="H42" s="175" t="s">
        <v>602</v>
      </c>
      <c r="I42" s="185">
        <f t="shared" ref="I42:J42" si="14">I30</f>
        <v>1.3202247191011236</v>
      </c>
      <c r="J42" s="185">
        <f t="shared" si="14"/>
        <v>0.40106281646362862</v>
      </c>
    </row>
    <row r="43" spans="1:12" x14ac:dyDescent="0.25">
      <c r="A43" s="175" t="s">
        <v>603</v>
      </c>
      <c r="B43" s="185">
        <f t="shared" si="12"/>
        <v>14.258439289921599</v>
      </c>
      <c r="C43" s="185">
        <f t="shared" si="12"/>
        <v>7.3099542583315174</v>
      </c>
      <c r="G43" s="113"/>
      <c r="H43" s="175" t="s">
        <v>603</v>
      </c>
      <c r="I43" s="185">
        <f t="shared" ref="I43:J43" si="15">I31</f>
        <v>6.5449438202247192</v>
      </c>
      <c r="J43" s="185">
        <f t="shared" si="15"/>
        <v>2.8976788489497167</v>
      </c>
    </row>
    <row r="44" spans="1:12" x14ac:dyDescent="0.25">
      <c r="A44" s="175" t="s">
        <v>604</v>
      </c>
      <c r="B44" s="185">
        <f t="shared" si="12"/>
        <v>25.108664743876187</v>
      </c>
      <c r="C44" s="185">
        <f t="shared" si="12"/>
        <v>23.293400130690483</v>
      </c>
      <c r="G44" s="113"/>
      <c r="H44" s="175" t="s">
        <v>604</v>
      </c>
      <c r="I44" s="185">
        <f t="shared" ref="I44:J44" si="16">I32</f>
        <v>23.375468164794007</v>
      </c>
      <c r="J44" s="185">
        <f t="shared" si="16"/>
        <v>20.33388479470597</v>
      </c>
    </row>
    <row r="45" spans="1:12" x14ac:dyDescent="0.25">
      <c r="A45" s="175" t="s">
        <v>605</v>
      </c>
      <c r="B45" s="185">
        <f t="shared" si="12"/>
        <v>44.152414997765774</v>
      </c>
      <c r="C45" s="185">
        <f t="shared" si="12"/>
        <v>56.902635591374427</v>
      </c>
      <c r="G45" s="113"/>
      <c r="H45" s="175" t="s">
        <v>605</v>
      </c>
      <c r="I45" s="185">
        <f t="shared" ref="I45:J45" si="17">I33</f>
        <v>52.22846441947565</v>
      </c>
      <c r="J45" s="185">
        <f t="shared" si="17"/>
        <v>62.525693086679702</v>
      </c>
    </row>
    <row r="46" spans="1:12" x14ac:dyDescent="0.25">
      <c r="A46" s="175" t="s">
        <v>606</v>
      </c>
      <c r="B46" s="185">
        <f t="shared" si="12"/>
        <v>4.1759759515781782</v>
      </c>
      <c r="C46" s="185">
        <f t="shared" si="12"/>
        <v>4.2474406447397079</v>
      </c>
      <c r="G46" s="113"/>
      <c r="H46" s="175" t="s">
        <v>606</v>
      </c>
      <c r="I46" s="185">
        <f t="shared" ref="I46:J46" si="18">I34</f>
        <v>5.1779026217228461</v>
      </c>
      <c r="J46" s="185">
        <f t="shared" si="18"/>
        <v>4.1860931468391236</v>
      </c>
    </row>
    <row r="47" spans="1:12" x14ac:dyDescent="0.25">
      <c r="A47" s="176" t="s">
        <v>607</v>
      </c>
      <c r="B47" s="186">
        <f t="shared" si="12"/>
        <v>7.6491855222001055</v>
      </c>
      <c r="C47" s="186">
        <f t="shared" si="12"/>
        <v>7.061642343715965</v>
      </c>
      <c r="G47" s="113"/>
      <c r="H47" s="176" t="s">
        <v>607</v>
      </c>
      <c r="I47" s="186">
        <f t="shared" ref="I47:J47" si="19">I35</f>
        <v>11.184456928838951</v>
      </c>
      <c r="J47" s="186">
        <f t="shared" si="19"/>
        <v>9.4550558981300448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13303</v>
      </c>
      <c r="C5" s="207">
        <v>11014</v>
      </c>
      <c r="D5" s="253"/>
      <c r="E5" s="253"/>
      <c r="F5" s="1003"/>
      <c r="H5" s="174" t="s">
        <v>624</v>
      </c>
      <c r="I5" s="207">
        <v>5545</v>
      </c>
      <c r="J5" s="207">
        <v>4343</v>
      </c>
    </row>
    <row r="6" spans="1:10" ht="15" customHeight="1" x14ac:dyDescent="0.25">
      <c r="A6" s="175" t="s">
        <v>625</v>
      </c>
      <c r="B6" s="208">
        <v>3805</v>
      </c>
      <c r="C6" s="208">
        <v>4125</v>
      </c>
      <c r="D6" s="253"/>
      <c r="E6" s="253"/>
      <c r="F6" s="1003"/>
      <c r="H6" s="175" t="s">
        <v>625</v>
      </c>
      <c r="I6" s="208">
        <v>7511</v>
      </c>
      <c r="J6" s="208">
        <v>8123</v>
      </c>
    </row>
    <row r="7" spans="1:10" ht="15" customHeight="1" x14ac:dyDescent="0.25">
      <c r="A7" s="176" t="s">
        <v>626</v>
      </c>
      <c r="B7" s="209">
        <v>7509</v>
      </c>
      <c r="C7" s="209">
        <v>7816</v>
      </c>
      <c r="D7" s="253"/>
      <c r="E7" s="253"/>
      <c r="F7" s="1003"/>
      <c r="H7" s="175" t="s">
        <v>626</v>
      </c>
      <c r="I7" s="208">
        <v>8263</v>
      </c>
      <c r="J7" s="208">
        <v>7434</v>
      </c>
    </row>
    <row r="8" spans="1:10" x14ac:dyDescent="0.25">
      <c r="D8" s="253"/>
      <c r="E8" s="253"/>
      <c r="F8" s="1003"/>
      <c r="H8" s="176" t="s">
        <v>2351</v>
      </c>
      <c r="I8" s="209">
        <v>41</v>
      </c>
      <c r="J8" s="209">
        <v>47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13303</v>
      </c>
      <c r="C13" s="178">
        <f>IF(ISBLANK(C5),"0",C5)</f>
        <v>11014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3805</v>
      </c>
      <c r="C14" s="180">
        <f t="shared" si="0"/>
        <v>4125</v>
      </c>
      <c r="D14" s="253"/>
      <c r="E14" s="253"/>
      <c r="F14" s="1003"/>
      <c r="H14" s="174" t="s">
        <v>624</v>
      </c>
      <c r="I14" s="177">
        <f>IF(ISBLANK(I5),"0",I5)</f>
        <v>5545</v>
      </c>
      <c r="J14" s="178">
        <f>IF(ISBLANK(J5),"0",J5)</f>
        <v>4343</v>
      </c>
    </row>
    <row r="15" spans="1:10" ht="15" customHeight="1" x14ac:dyDescent="0.25">
      <c r="A15" s="176" t="s">
        <v>626</v>
      </c>
      <c r="B15" s="181">
        <f t="shared" si="0"/>
        <v>7509</v>
      </c>
      <c r="C15" s="182">
        <f t="shared" si="0"/>
        <v>7816</v>
      </c>
      <c r="D15" s="253"/>
      <c r="E15" s="253"/>
      <c r="F15" s="1003"/>
      <c r="H15" s="175" t="s">
        <v>625</v>
      </c>
      <c r="I15" s="179">
        <f t="shared" ref="I15:J15" si="1">IF(ISBLANK(I6),"0",I6)</f>
        <v>7511</v>
      </c>
      <c r="J15" s="180">
        <f t="shared" si="1"/>
        <v>8123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8263</v>
      </c>
      <c r="J16" s="180">
        <f t="shared" si="2"/>
        <v>7434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41</v>
      </c>
      <c r="J17" s="182">
        <f t="shared" si="3"/>
        <v>47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54.039891132144454</v>
      </c>
      <c r="C21" s="184">
        <f>C13/SUM(C13:C15)*100</f>
        <v>47.98083206273143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15.456798147621562</v>
      </c>
      <c r="C22" s="185">
        <f>C14/SUM(C13:C15)*100</f>
        <v>17.969941189283382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30.503310720233983</v>
      </c>
      <c r="C23" s="186">
        <f>C15/SUM(C13:C15)*100</f>
        <v>34.049226747985188</v>
      </c>
      <c r="D23" s="253"/>
      <c r="E23" s="253"/>
      <c r="F23" s="1003"/>
      <c r="H23" s="174" t="s">
        <v>629</v>
      </c>
      <c r="I23" s="184">
        <f>I14/SUM(I14:I17)*100</f>
        <v>25.959737827715358</v>
      </c>
      <c r="J23" s="184">
        <f>J14/SUM(J14:J17)*100</f>
        <v>21.772697648769238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35.16385767790262</v>
      </c>
      <c r="J24" s="185">
        <f>J15/SUM(J14:J17)*100</f>
        <v>40.722915726675687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38.684456928838948</v>
      </c>
      <c r="J25" s="185">
        <f>J16/SUM(J14:J17)*100</f>
        <v>37.268762219882689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0.19194756554307116</v>
      </c>
      <c r="J26" s="186">
        <f>J17/SUM(J14:J17)*100</f>
        <v>0.2356244046723818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54.039891132144454</v>
      </c>
      <c r="C29" s="189">
        <f t="shared" si="4"/>
        <v>47.98083206273143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15.456798147621562</v>
      </c>
      <c r="C30" s="192">
        <f t="shared" si="4"/>
        <v>17.969941189283382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30.503310720233983</v>
      </c>
      <c r="C31" s="195">
        <f t="shared" si="4"/>
        <v>34.049226747985188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25.959737827715358</v>
      </c>
      <c r="J32" s="189">
        <f>J23</f>
        <v>21.772697648769238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35.16385767790262</v>
      </c>
      <c r="J33" s="192">
        <f t="shared" si="5"/>
        <v>40.722915726675687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38.684456928838948</v>
      </c>
      <c r="J34" s="192">
        <f t="shared" si="6"/>
        <v>37.268762219882689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0.19194756554307116</v>
      </c>
      <c r="J35" s="195">
        <f t="shared" si="7"/>
        <v>0.2356244046723818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590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14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48454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82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7.9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17.899999999999999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-10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73.930000000000007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44.6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157.80000000000001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5</v>
      </c>
      <c r="C5" s="655">
        <v>8</v>
      </c>
      <c r="E5" s="28"/>
      <c r="J5" s="654" t="s">
        <v>542</v>
      </c>
      <c r="K5" s="669">
        <f>IF(ISBLANK(B5),"",B5)</f>
        <v>5</v>
      </c>
      <c r="L5" s="618">
        <f>IF(ISBLANK(C5),"",C5)</f>
        <v>8</v>
      </c>
      <c r="N5" s="28"/>
    </row>
    <row r="6" spans="1:15" x14ac:dyDescent="0.25">
      <c r="A6" s="656" t="s">
        <v>543</v>
      </c>
      <c r="B6" s="657">
        <v>13</v>
      </c>
      <c r="C6" s="657">
        <v>12</v>
      </c>
      <c r="E6" s="44"/>
      <c r="J6" s="656" t="s">
        <v>543</v>
      </c>
      <c r="K6" s="670">
        <f t="shared" ref="K6:K10" si="0">IF(ISBLANK(B6),"",B6)</f>
        <v>13</v>
      </c>
      <c r="L6" s="619">
        <f t="shared" ref="L6:L10" si="1">IF(ISBLANK(C6),"",C6)</f>
        <v>12</v>
      </c>
      <c r="N6" s="44"/>
    </row>
    <row r="7" spans="1:15" x14ac:dyDescent="0.25">
      <c r="A7" s="656" t="s">
        <v>641</v>
      </c>
      <c r="B7" s="657">
        <v>24</v>
      </c>
      <c r="C7" s="657">
        <v>21</v>
      </c>
      <c r="E7" s="44"/>
      <c r="J7" s="656" t="s">
        <v>641</v>
      </c>
      <c r="K7" s="670">
        <f t="shared" si="0"/>
        <v>24</v>
      </c>
      <c r="L7" s="619">
        <f t="shared" si="1"/>
        <v>21</v>
      </c>
      <c r="N7" s="44"/>
    </row>
    <row r="8" spans="1:15" x14ac:dyDescent="0.25">
      <c r="A8" s="650" t="s">
        <v>642</v>
      </c>
      <c r="B8" s="651">
        <v>30</v>
      </c>
      <c r="C8" s="651">
        <v>24</v>
      </c>
      <c r="E8" s="21"/>
      <c r="J8" s="650" t="s">
        <v>642</v>
      </c>
      <c r="K8" s="670">
        <f t="shared" si="0"/>
        <v>30</v>
      </c>
      <c r="L8" s="619">
        <f t="shared" si="1"/>
        <v>24</v>
      </c>
      <c r="N8" s="21"/>
    </row>
    <row r="9" spans="1:15" x14ac:dyDescent="0.25">
      <c r="A9" s="650" t="s">
        <v>643</v>
      </c>
      <c r="B9" s="651">
        <v>89</v>
      </c>
      <c r="C9" s="651">
        <v>34</v>
      </c>
      <c r="E9" s="21"/>
      <c r="J9" s="650" t="s">
        <v>643</v>
      </c>
      <c r="K9" s="670">
        <f t="shared" si="0"/>
        <v>89</v>
      </c>
      <c r="L9" s="619">
        <f t="shared" si="1"/>
        <v>34</v>
      </c>
      <c r="N9" s="21"/>
    </row>
    <row r="10" spans="1:15" x14ac:dyDescent="0.25">
      <c r="A10" s="652" t="s">
        <v>365</v>
      </c>
      <c r="B10" s="653">
        <v>560</v>
      </c>
      <c r="C10" s="653">
        <v>64</v>
      </c>
      <c r="J10" s="652" t="s">
        <v>365</v>
      </c>
      <c r="K10" s="671">
        <f t="shared" si="0"/>
        <v>560</v>
      </c>
      <c r="L10" s="620">
        <f t="shared" si="1"/>
        <v>64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2.79</v>
      </c>
      <c r="C15" s="197"/>
      <c r="D15" s="253"/>
      <c r="E15" s="211"/>
      <c r="F15" s="253"/>
      <c r="G15" s="253"/>
      <c r="J15" s="673" t="s">
        <v>488</v>
      </c>
      <c r="K15" s="674">
        <f>B15</f>
        <v>2.79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0.67</v>
      </c>
      <c r="C16" s="197"/>
      <c r="D16" s="253"/>
      <c r="E16" s="254"/>
      <c r="F16" s="253"/>
      <c r="G16" s="253"/>
      <c r="J16" s="675" t="s">
        <v>489</v>
      </c>
      <c r="K16" s="676">
        <f>B16</f>
        <v>0.67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1.23</v>
      </c>
      <c r="C18" s="197"/>
      <c r="D18" s="255"/>
      <c r="E18" s="256"/>
      <c r="F18" s="253"/>
      <c r="G18" s="253"/>
      <c r="J18" s="678" t="s">
        <v>501</v>
      </c>
      <c r="K18" s="674">
        <f>B18</f>
        <v>1.23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2.2999999999999998</v>
      </c>
      <c r="C19" s="198"/>
      <c r="D19" s="255"/>
      <c r="E19" s="256"/>
      <c r="F19" s="253"/>
      <c r="G19" s="253"/>
      <c r="J19" s="672" t="s">
        <v>502</v>
      </c>
      <c r="K19" s="676">
        <f>B19</f>
        <v>2.2999999999999998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1.76</v>
      </c>
      <c r="C21" s="253"/>
      <c r="D21" s="253"/>
      <c r="E21" s="253"/>
      <c r="F21" s="253"/>
      <c r="G21" s="253"/>
      <c r="J21" s="661" t="s">
        <v>498</v>
      </c>
      <c r="K21" s="679">
        <f>B21</f>
        <v>1.76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1</v>
      </c>
      <c r="E32" s="28"/>
      <c r="J32" s="654" t="s">
        <v>542</v>
      </c>
      <c r="K32" s="669">
        <f>IF(ISBLANK(B32),"",B32)</f>
        <v>0</v>
      </c>
      <c r="L32" s="618">
        <f>IF(ISBLANK(C32),"",C32)</f>
        <v>1</v>
      </c>
      <c r="N32" s="28"/>
    </row>
    <row r="33" spans="1:15" x14ac:dyDescent="0.25">
      <c r="A33" s="656" t="s">
        <v>543</v>
      </c>
      <c r="B33" s="657">
        <v>1</v>
      </c>
      <c r="C33" s="657">
        <v>1</v>
      </c>
      <c r="E33" s="44"/>
      <c r="J33" s="656" t="s">
        <v>543</v>
      </c>
      <c r="K33" s="670">
        <f t="shared" ref="K33:K37" si="2">IF(ISBLANK(B33),"",B33)</f>
        <v>1</v>
      </c>
      <c r="L33" s="619">
        <f t="shared" ref="L33:L37" si="3">IF(ISBLANK(C33),"",C33)</f>
        <v>1</v>
      </c>
      <c r="N33" s="44"/>
    </row>
    <row r="34" spans="1:15" x14ac:dyDescent="0.25">
      <c r="A34" s="656" t="s">
        <v>641</v>
      </c>
      <c r="B34" s="657">
        <v>9</v>
      </c>
      <c r="C34" s="657">
        <v>13</v>
      </c>
      <c r="E34" s="44"/>
      <c r="J34" s="656" t="s">
        <v>641</v>
      </c>
      <c r="K34" s="670">
        <f t="shared" si="2"/>
        <v>9</v>
      </c>
      <c r="L34" s="619">
        <f t="shared" si="3"/>
        <v>13</v>
      </c>
      <c r="N34" s="44"/>
    </row>
    <row r="35" spans="1:15" x14ac:dyDescent="0.25">
      <c r="A35" s="650" t="s">
        <v>642</v>
      </c>
      <c r="B35" s="651">
        <v>11</v>
      </c>
      <c r="C35" s="651">
        <v>13</v>
      </c>
      <c r="E35" s="21"/>
      <c r="J35" s="650" t="s">
        <v>642</v>
      </c>
      <c r="K35" s="670">
        <f t="shared" si="2"/>
        <v>11</v>
      </c>
      <c r="L35" s="619">
        <f t="shared" si="3"/>
        <v>13</v>
      </c>
      <c r="N35" s="21"/>
    </row>
    <row r="36" spans="1:15" x14ac:dyDescent="0.25">
      <c r="A36" s="650" t="s">
        <v>643</v>
      </c>
      <c r="B36" s="651">
        <v>28</v>
      </c>
      <c r="C36" s="651">
        <v>10</v>
      </c>
      <c r="E36" s="21"/>
      <c r="J36" s="650" t="s">
        <v>643</v>
      </c>
      <c r="K36" s="670">
        <f t="shared" si="2"/>
        <v>28</v>
      </c>
      <c r="L36" s="619">
        <f t="shared" si="3"/>
        <v>10</v>
      </c>
      <c r="N36" s="21"/>
    </row>
    <row r="37" spans="1:15" x14ac:dyDescent="0.25">
      <c r="A37" s="652" t="s">
        <v>365</v>
      </c>
      <c r="B37" s="653">
        <v>111</v>
      </c>
      <c r="C37" s="653">
        <v>15</v>
      </c>
      <c r="J37" s="652" t="s">
        <v>365</v>
      </c>
      <c r="K37" s="671">
        <f t="shared" si="2"/>
        <v>111</v>
      </c>
      <c r="L37" s="620">
        <f t="shared" si="3"/>
        <v>15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0.71</v>
      </c>
      <c r="C42" s="197"/>
      <c r="D42" s="253"/>
      <c r="E42" s="211"/>
      <c r="F42" s="253"/>
      <c r="G42" s="253"/>
      <c r="J42" s="673" t="s">
        <v>488</v>
      </c>
      <c r="K42" s="674">
        <f>B42</f>
        <v>0.71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0.25</v>
      </c>
      <c r="C43" s="197"/>
      <c r="D43" s="253"/>
      <c r="E43" s="254"/>
      <c r="F43" s="253"/>
      <c r="G43" s="253"/>
      <c r="J43" s="675" t="s">
        <v>489</v>
      </c>
      <c r="K43" s="676">
        <f>B43</f>
        <v>0.25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0.39</v>
      </c>
      <c r="C45" s="197"/>
      <c r="D45" s="255"/>
      <c r="E45" s="256"/>
      <c r="F45" s="253"/>
      <c r="G45" s="253"/>
      <c r="J45" s="678" t="s">
        <v>501</v>
      </c>
      <c r="K45" s="674">
        <f>B45</f>
        <v>0.39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0.59</v>
      </c>
      <c r="C46" s="198"/>
      <c r="D46" s="255"/>
      <c r="E46" s="256"/>
      <c r="F46" s="253"/>
      <c r="G46" s="253"/>
      <c r="J46" s="672" t="s">
        <v>502</v>
      </c>
      <c r="K46" s="676">
        <f>B46</f>
        <v>0.59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0.49</v>
      </c>
      <c r="C48" s="253"/>
      <c r="D48" s="253"/>
      <c r="E48" s="253"/>
      <c r="F48" s="253"/>
      <c r="G48" s="253"/>
      <c r="J48" s="661" t="s">
        <v>498</v>
      </c>
      <c r="K48" s="679">
        <f>B48</f>
        <v>0.49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1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23998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1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9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1700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1</v>
      </c>
      <c r="E4" s="643">
        <v>5247</v>
      </c>
      <c r="F4" s="643">
        <v>1</v>
      </c>
      <c r="G4" s="643">
        <v>9</v>
      </c>
      <c r="H4" s="643">
        <v>1700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1</v>
      </c>
      <c r="E5" s="602">
        <v>16284</v>
      </c>
      <c r="F5" s="602">
        <v>1</v>
      </c>
      <c r="G5" s="602">
        <v>9</v>
      </c>
      <c r="H5" s="602">
        <v>1700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1</v>
      </c>
      <c r="E6" s="617">
        <v>23998</v>
      </c>
      <c r="F6" s="617">
        <v>1</v>
      </c>
      <c r="G6" s="617">
        <v>9</v>
      </c>
      <c r="H6" s="617">
        <v>1700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54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1.1000000000000001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0.5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0.5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0.14000000000000001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1.7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87.4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0.56000000000000005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98.4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95.2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894988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18471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6</v>
      </c>
      <c r="C4" s="600">
        <v>14.4</v>
      </c>
      <c r="D4" s="600">
        <v>75.400000000000006</v>
      </c>
      <c r="E4" s="600">
        <v>0.24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5</v>
      </c>
      <c r="C5" s="602">
        <v>11.9</v>
      </c>
      <c r="D5" s="751">
        <v>80.5</v>
      </c>
      <c r="E5" s="751">
        <v>0.05</v>
      </c>
      <c r="G5" s="647" t="s">
        <v>446</v>
      </c>
      <c r="H5" s="648">
        <f>IF(ISBLANK(B4),"",B4)</f>
        <v>6</v>
      </c>
      <c r="I5" s="648">
        <f>IF(ISBLANK(B5),"",B5)</f>
        <v>5</v>
      </c>
      <c r="J5" s="649">
        <f>IF(ISBLANK(B6),"",B6)</f>
        <v>5</v>
      </c>
      <c r="K5" s="569"/>
    </row>
    <row r="6" spans="1:11" x14ac:dyDescent="0.25">
      <c r="A6" s="218">
        <v>2022</v>
      </c>
      <c r="B6" s="601">
        <v>5</v>
      </c>
      <c r="C6" s="602">
        <v>14</v>
      </c>
      <c r="D6" s="959">
        <v>87.4</v>
      </c>
      <c r="E6" s="959">
        <v>0.56000000000000005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14.4</v>
      </c>
      <c r="I9" s="648">
        <f>IF(ISBLANK(C5),"",C5)</f>
        <v>11.9</v>
      </c>
      <c r="J9" s="649">
        <f>IF(ISBLANK(C6),"",C6)</f>
        <v>14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65</v>
      </c>
      <c r="C4" s="643">
        <v>1.3</v>
      </c>
      <c r="D4" s="643">
        <v>0.5</v>
      </c>
      <c r="E4" s="643">
        <v>0.13</v>
      </c>
      <c r="F4" s="643">
        <v>0.7</v>
      </c>
      <c r="G4" s="643">
        <v>1.6</v>
      </c>
      <c r="H4" s="1066"/>
      <c r="I4" s="253"/>
      <c r="J4" s="253"/>
      <c r="K4" s="253"/>
    </row>
    <row r="5" spans="1:11" x14ac:dyDescent="0.25">
      <c r="A5" s="480">
        <v>2021</v>
      </c>
      <c r="B5" s="602">
        <v>58</v>
      </c>
      <c r="C5" s="602">
        <v>1.1000000000000001</v>
      </c>
      <c r="D5" s="602">
        <v>0.5</v>
      </c>
      <c r="E5" s="602">
        <v>0.09</v>
      </c>
      <c r="F5" s="602">
        <v>0.7</v>
      </c>
      <c r="G5" s="602">
        <v>1.6</v>
      </c>
      <c r="H5" s="1066"/>
      <c r="I5" s="253"/>
      <c r="J5" s="253"/>
      <c r="K5" s="253"/>
    </row>
    <row r="6" spans="1:11" x14ac:dyDescent="0.25">
      <c r="A6" s="360">
        <v>2022</v>
      </c>
      <c r="B6" s="602">
        <v>54</v>
      </c>
      <c r="C6" s="602">
        <v>1.1000000000000001</v>
      </c>
      <c r="D6" s="602">
        <v>0.5</v>
      </c>
      <c r="E6" s="602">
        <v>0.14000000000000001</v>
      </c>
      <c r="F6" s="602">
        <v>0.5</v>
      </c>
      <c r="G6" s="602">
        <v>1.7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94.9</v>
      </c>
      <c r="C5" s="602">
        <v>81.3</v>
      </c>
      <c r="D5" s="602">
        <v>1</v>
      </c>
      <c r="E5" s="602">
        <v>2</v>
      </c>
      <c r="F5" s="253"/>
      <c r="G5" s="253"/>
      <c r="H5" s="253"/>
    </row>
    <row r="6" spans="1:8" x14ac:dyDescent="0.25">
      <c r="A6" s="360">
        <v>2021</v>
      </c>
      <c r="B6" s="602">
        <v>93.6</v>
      </c>
      <c r="C6" s="602">
        <v>77.5</v>
      </c>
      <c r="D6" s="602">
        <v>4</v>
      </c>
      <c r="E6" s="602">
        <v>7.9</v>
      </c>
      <c r="F6" s="253"/>
      <c r="G6" s="253"/>
      <c r="H6" s="253"/>
    </row>
    <row r="7" spans="1:8" x14ac:dyDescent="0.25">
      <c r="A7" s="481">
        <v>2022</v>
      </c>
      <c r="B7" s="1067">
        <v>98.4</v>
      </c>
      <c r="C7" s="1067">
        <v>95.2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2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7.9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2426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5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12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202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4010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191648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3955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3441</v>
      </c>
      <c r="C5" s="1034">
        <v>1720</v>
      </c>
      <c r="D5" s="600">
        <v>1721</v>
      </c>
      <c r="G5" s="871" t="s">
        <v>126</v>
      </c>
      <c r="H5" s="637">
        <f>IF(ISBLANK(D7),"",D7)</f>
        <v>1282</v>
      </c>
    </row>
    <row r="6" spans="1:17" x14ac:dyDescent="0.25">
      <c r="A6" s="641">
        <v>2021</v>
      </c>
      <c r="B6" s="1034">
        <v>3377</v>
      </c>
      <c r="C6" s="1034">
        <v>1694</v>
      </c>
      <c r="D6" s="602">
        <v>1683</v>
      </c>
      <c r="G6" s="635" t="s">
        <v>127</v>
      </c>
      <c r="H6" s="623">
        <f>IF(ISBLANK(C7),"",C7)</f>
        <v>1144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2426</v>
      </c>
      <c r="C7" s="1034">
        <v>1144</v>
      </c>
      <c r="D7" s="617">
        <v>1282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1282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1144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43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5.7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0.8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4.9000000000000004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7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42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0.5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4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39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4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3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3181</v>
      </c>
      <c r="C6" s="55">
        <v>1634</v>
      </c>
      <c r="D6" s="55">
        <v>1547</v>
      </c>
      <c r="E6" s="70">
        <v>3985</v>
      </c>
      <c r="F6" s="55">
        <v>2077</v>
      </c>
      <c r="G6" s="110">
        <v>1908</v>
      </c>
      <c r="H6" s="55">
        <v>2233</v>
      </c>
      <c r="I6" s="55">
        <v>1171</v>
      </c>
      <c r="J6" s="55">
        <v>1062</v>
      </c>
      <c r="K6" s="70">
        <v>8847</v>
      </c>
      <c r="L6" s="55">
        <v>4590</v>
      </c>
      <c r="M6" s="110">
        <v>4257</v>
      </c>
      <c r="N6" s="70">
        <v>8177</v>
      </c>
      <c r="O6" s="55">
        <v>4305</v>
      </c>
      <c r="P6" s="110">
        <v>3872</v>
      </c>
      <c r="Q6" s="70">
        <v>32829</v>
      </c>
      <c r="R6" s="55">
        <v>16783</v>
      </c>
      <c r="S6" s="110">
        <v>16046</v>
      </c>
      <c r="T6" s="70">
        <v>51264</v>
      </c>
      <c r="U6" s="55">
        <v>25226</v>
      </c>
      <c r="V6" s="160">
        <v>26038</v>
      </c>
    </row>
    <row r="7" spans="1:22" x14ac:dyDescent="0.25">
      <c r="A7" s="286">
        <v>2021</v>
      </c>
      <c r="B7" s="167">
        <v>3193</v>
      </c>
      <c r="C7" s="94">
        <v>1623</v>
      </c>
      <c r="D7" s="94">
        <v>1570</v>
      </c>
      <c r="E7" s="167">
        <v>3899</v>
      </c>
      <c r="F7" s="94">
        <v>2039</v>
      </c>
      <c r="G7" s="169">
        <v>1860</v>
      </c>
      <c r="H7" s="94">
        <v>2199</v>
      </c>
      <c r="I7" s="94">
        <v>1154</v>
      </c>
      <c r="J7" s="94">
        <v>1045</v>
      </c>
      <c r="K7" s="167">
        <v>8722</v>
      </c>
      <c r="L7" s="94">
        <v>4516</v>
      </c>
      <c r="M7" s="169">
        <v>4206</v>
      </c>
      <c r="N7" s="167">
        <v>8097</v>
      </c>
      <c r="O7" s="94">
        <v>4251</v>
      </c>
      <c r="P7" s="169">
        <v>3846</v>
      </c>
      <c r="Q7" s="167">
        <v>32283</v>
      </c>
      <c r="R7" s="94">
        <v>16546</v>
      </c>
      <c r="S7" s="169">
        <v>15737</v>
      </c>
      <c r="T7" s="212">
        <v>50642</v>
      </c>
      <c r="U7" s="58">
        <v>24925</v>
      </c>
      <c r="V7" s="160">
        <v>25717</v>
      </c>
    </row>
    <row r="8" spans="1:22" x14ac:dyDescent="0.25">
      <c r="A8" s="219">
        <v>2022</v>
      </c>
      <c r="B8" s="72">
        <v>3196</v>
      </c>
      <c r="C8" s="61">
        <v>1615</v>
      </c>
      <c r="D8" s="61">
        <v>1581</v>
      </c>
      <c r="E8" s="72">
        <v>3798</v>
      </c>
      <c r="F8" s="61">
        <v>1998</v>
      </c>
      <c r="G8" s="111">
        <v>1800</v>
      </c>
      <c r="H8" s="61">
        <v>2034</v>
      </c>
      <c r="I8" s="61">
        <v>1064</v>
      </c>
      <c r="J8" s="61">
        <v>970</v>
      </c>
      <c r="K8" s="72">
        <v>8508</v>
      </c>
      <c r="L8" s="61">
        <v>4401</v>
      </c>
      <c r="M8" s="111">
        <v>4107</v>
      </c>
      <c r="N8" s="72">
        <v>7127</v>
      </c>
      <c r="O8" s="61">
        <v>3718</v>
      </c>
      <c r="P8" s="111">
        <v>3409</v>
      </c>
      <c r="Q8" s="72">
        <v>30123</v>
      </c>
      <c r="R8" s="61">
        <v>15294</v>
      </c>
      <c r="S8" s="111">
        <v>14829</v>
      </c>
      <c r="T8" s="72">
        <v>48454</v>
      </c>
      <c r="U8" s="61">
        <v>23665</v>
      </c>
      <c r="V8" s="111">
        <v>24789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3196</v>
      </c>
      <c r="C15" s="172">
        <f>E8</f>
        <v>3798</v>
      </c>
      <c r="D15" s="172">
        <f>H8</f>
        <v>2034</v>
      </c>
      <c r="E15" s="172">
        <f>K8</f>
        <v>8508</v>
      </c>
      <c r="F15" s="172">
        <f>N8</f>
        <v>7127</v>
      </c>
      <c r="G15" s="172">
        <f>Q8</f>
        <v>30123</v>
      </c>
      <c r="H15" s="334">
        <f>T8</f>
        <v>48454</v>
      </c>
      <c r="M15" s="172">
        <f>K8</f>
        <v>8508</v>
      </c>
      <c r="N15" s="172">
        <f>H15-E15-O15</f>
        <v>28609</v>
      </c>
      <c r="O15" s="172">
        <f>H15-(B15+C15+G15)</f>
        <v>11337</v>
      </c>
      <c r="P15" s="29"/>
      <c r="Q15" s="100">
        <f>M15/H15*100</f>
        <v>17.558921864035991</v>
      </c>
      <c r="R15" s="100">
        <f>N15/H15*100</f>
        <v>59.043629008956941</v>
      </c>
      <c r="S15" s="100">
        <f>O15/H15*100</f>
        <v>23.397449127007057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17.558921864035991</v>
      </c>
      <c r="R18" s="100">
        <f>N15/H15*100</f>
        <v>59.043629008956941</v>
      </c>
      <c r="S18" s="100">
        <f>O15/H15*100</f>
        <v>23.397449127007057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6.7</v>
      </c>
      <c r="C23" s="361"/>
      <c r="D23" s="361"/>
      <c r="E23" s="167">
        <v>15.4</v>
      </c>
      <c r="F23" s="361"/>
      <c r="G23" s="362"/>
      <c r="H23" s="167">
        <v>4.43</v>
      </c>
      <c r="I23" s="94">
        <v>8.5500000000000007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9.1999999999999993</v>
      </c>
      <c r="C24" s="361"/>
      <c r="D24" s="361"/>
      <c r="E24" s="167">
        <v>11.4</v>
      </c>
      <c r="F24" s="361"/>
      <c r="G24" s="362"/>
      <c r="H24" s="167">
        <v>4.58</v>
      </c>
      <c r="I24" s="94">
        <v>8.81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7.8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8.5500000000000007</v>
      </c>
      <c r="F32" s="700">
        <f>A23</f>
        <v>2020</v>
      </c>
      <c r="G32" s="674">
        <f>IF(ISBLANK(J23),"",J23)</f>
        <v>0</v>
      </c>
      <c r="H32" s="674">
        <f>IF(ISBLANK(I23),"",I23)</f>
        <v>8.5500000000000007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8.81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8.81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35</v>
      </c>
      <c r="C4" s="600">
        <v>5</v>
      </c>
      <c r="D4" s="600">
        <v>7</v>
      </c>
      <c r="E4" s="599">
        <v>5</v>
      </c>
      <c r="F4" s="600">
        <v>4.9000000000000004</v>
      </c>
      <c r="G4" s="600">
        <v>0.8</v>
      </c>
    </row>
    <row r="5" spans="1:10" x14ac:dyDescent="0.25">
      <c r="A5" s="286">
        <v>2022</v>
      </c>
      <c r="B5" s="751">
        <v>41</v>
      </c>
      <c r="C5" s="751">
        <v>4</v>
      </c>
      <c r="D5" s="751">
        <v>7</v>
      </c>
      <c r="E5" s="753">
        <v>5</v>
      </c>
      <c r="F5" s="751">
        <v>5.7</v>
      </c>
      <c r="G5" s="751">
        <v>0.8</v>
      </c>
    </row>
    <row r="6" spans="1:10" x14ac:dyDescent="0.25">
      <c r="A6" s="218">
        <v>2023</v>
      </c>
      <c r="B6" s="752">
        <v>39</v>
      </c>
      <c r="C6" s="752">
        <v>4</v>
      </c>
      <c r="D6" s="752">
        <v>4</v>
      </c>
      <c r="E6" s="754">
        <v>3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35</v>
      </c>
      <c r="C11" s="80">
        <f>IF(ISBLANK(D4),"",D4)</f>
        <v>7</v>
      </c>
      <c r="E11" s="103">
        <f>A4</f>
        <v>2021</v>
      </c>
      <c r="F11" s="80">
        <f>IF(ISBLANK(B4),"",B4)</f>
        <v>35</v>
      </c>
      <c r="G11" s="80">
        <f>IF(ISBLANK(D4),"",D4)</f>
        <v>7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41</v>
      </c>
      <c r="C12" s="80">
        <f>IF(ISBLANK(D5),"",D5)</f>
        <v>7</v>
      </c>
      <c r="E12" s="103">
        <f t="shared" ref="E12:E13" si="1">A5</f>
        <v>2022</v>
      </c>
      <c r="F12" s="80">
        <f t="shared" ref="F12:F13" si="2">IF(ISBLANK(B5),"",B5)</f>
        <v>41</v>
      </c>
      <c r="G12" s="80">
        <f t="shared" ref="G12:G13" si="3">IF(ISBLANK(D5),"",D5)</f>
        <v>7</v>
      </c>
    </row>
    <row r="13" spans="1:10" x14ac:dyDescent="0.25">
      <c r="A13" s="155">
        <f t="shared" si="0"/>
        <v>2023</v>
      </c>
      <c r="B13" s="83">
        <f>IF(ISBLANK(B6),"",B6)</f>
        <v>39</v>
      </c>
      <c r="C13" s="83">
        <f>IF(ISBLANK(D6),"",D6)</f>
        <v>4</v>
      </c>
      <c r="D13" s="253"/>
      <c r="E13" s="155">
        <f t="shared" si="1"/>
        <v>2023</v>
      </c>
      <c r="F13" s="83">
        <f t="shared" si="2"/>
        <v>39</v>
      </c>
      <c r="G13" s="83">
        <f t="shared" si="3"/>
        <v>4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5</v>
      </c>
      <c r="C18" s="80">
        <f>IF(ISBLANK(E4),"",E4)</f>
        <v>5</v>
      </c>
      <c r="E18" s="603">
        <f>A4</f>
        <v>2021</v>
      </c>
      <c r="F18" s="100">
        <f>IF(ISBLANK(C4),"",C4)</f>
        <v>5</v>
      </c>
      <c r="G18" s="100">
        <f>IF(ISBLANK(E4),"",E4)</f>
        <v>5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4</v>
      </c>
      <c r="C19" s="80">
        <f>IF(ISBLANK(E5),"",E5)</f>
        <v>5</v>
      </c>
      <c r="E19" s="103">
        <f t="shared" ref="E19:E20" si="5">A5</f>
        <v>2022</v>
      </c>
      <c r="F19" s="104">
        <f>IF(ISBLANK(C5),"",C5)</f>
        <v>4</v>
      </c>
      <c r="G19" s="104">
        <f t="shared" ref="G19:G20" si="6">IF(ISBLANK(E5),"",E5)</f>
        <v>5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4</v>
      </c>
      <c r="C20" s="83">
        <f>IF(ISBLANK(E6),"",E6)</f>
        <v>3</v>
      </c>
      <c r="E20" s="155">
        <f t="shared" si="5"/>
        <v>2023</v>
      </c>
      <c r="F20" s="83">
        <f>IF(ISBLANK(C6),"",C6)</f>
        <v>4</v>
      </c>
      <c r="G20" s="83">
        <f t="shared" si="6"/>
        <v>3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976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2.1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1358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16.100000000000001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759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7.6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277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0.6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1427</v>
      </c>
    </row>
    <row r="17" spans="2:3" x14ac:dyDescent="0.25">
      <c r="B17" s="253">
        <v>2022</v>
      </c>
      <c r="C17" s="1100">
        <v>1359</v>
      </c>
    </row>
    <row r="18" spans="2:3" x14ac:dyDescent="0.25">
      <c r="B18" s="253">
        <v>2023</v>
      </c>
      <c r="C18" s="1100">
        <v>1358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1427</v>
      </c>
    </row>
    <row r="22" spans="2:3" x14ac:dyDescent="0.25">
      <c r="B22" s="636">
        <f>B17</f>
        <v>2022</v>
      </c>
      <c r="C22" s="636">
        <f t="shared" ref="C22:C23" si="0">IF(ISBLANK(C17),"",C17)</f>
        <v>1359</v>
      </c>
    </row>
    <row r="23" spans="2:3" x14ac:dyDescent="0.25">
      <c r="B23" s="636">
        <f>B18</f>
        <v>2023</v>
      </c>
      <c r="C23" s="636">
        <f t="shared" si="0"/>
        <v>1358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37</v>
      </c>
      <c r="C5" s="55">
        <v>37</v>
      </c>
      <c r="D5" s="55">
        <v>50</v>
      </c>
      <c r="E5" s="269">
        <f>SUM(B5:D5)</f>
        <v>124</v>
      </c>
      <c r="F5" s="71">
        <v>1134</v>
      </c>
      <c r="G5" s="70">
        <v>0.4</v>
      </c>
      <c r="H5" s="55">
        <v>0.1</v>
      </c>
      <c r="I5" s="110">
        <v>0.4</v>
      </c>
      <c r="J5" s="71">
        <v>2.2999999999999998</v>
      </c>
    </row>
    <row r="6" spans="1:10" x14ac:dyDescent="0.25">
      <c r="A6" s="286">
        <v>2022</v>
      </c>
      <c r="B6" s="757">
        <v>30</v>
      </c>
      <c r="C6" s="758">
        <v>39</v>
      </c>
      <c r="D6" s="758">
        <v>49</v>
      </c>
      <c r="E6" s="270">
        <f>SUM(B6:D6)</f>
        <v>118</v>
      </c>
      <c r="F6" s="214">
        <v>1018</v>
      </c>
      <c r="G6" s="457">
        <v>0.4</v>
      </c>
      <c r="H6" s="458">
        <v>0.1</v>
      </c>
      <c r="I6" s="763">
        <v>0.4</v>
      </c>
      <c r="J6" s="214">
        <v>2.1</v>
      </c>
    </row>
    <row r="7" spans="1:10" x14ac:dyDescent="0.25">
      <c r="A7" s="218">
        <v>2023</v>
      </c>
      <c r="B7" s="167">
        <v>36</v>
      </c>
      <c r="C7" s="94">
        <v>42</v>
      </c>
      <c r="D7" s="94">
        <v>46</v>
      </c>
      <c r="E7" s="447">
        <f>SUM(B7:D7)</f>
        <v>124</v>
      </c>
      <c r="F7" s="168">
        <v>976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1134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1018</v>
      </c>
      <c r="C14" s="28"/>
      <c r="D14" s="28"/>
      <c r="F14" s="625" t="s">
        <v>1526</v>
      </c>
      <c r="G14" s="621">
        <f>IF(ISBLANK(B7),"",B7)</f>
        <v>36</v>
      </c>
      <c r="I14" s="625" t="s">
        <v>1529</v>
      </c>
      <c r="J14" s="621">
        <f>IF(ISBLANK(B7),"",B7)</f>
        <v>36</v>
      </c>
    </row>
    <row r="15" spans="1:10" x14ac:dyDescent="0.25">
      <c r="A15" s="624">
        <f t="shared" ref="A15" si="1">A7</f>
        <v>2023</v>
      </c>
      <c r="B15" s="623">
        <f t="shared" si="0"/>
        <v>976</v>
      </c>
      <c r="C15" s="28"/>
      <c r="D15" s="28"/>
      <c r="F15" s="626" t="s">
        <v>1527</v>
      </c>
      <c r="G15" s="622">
        <f>IF(ISBLANK(C7),"",C7)</f>
        <v>42</v>
      </c>
      <c r="I15" s="626" t="s">
        <v>1538</v>
      </c>
      <c r="J15" s="622">
        <f>IF(ISBLANK(C7),"",C7)</f>
        <v>42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46</v>
      </c>
      <c r="I16" s="627" t="s">
        <v>1539</v>
      </c>
      <c r="J16" s="623">
        <f>IF(ISBLANK(D7),"",D7)</f>
        <v>46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0.4</v>
      </c>
    </row>
    <row r="22" spans="1:2" x14ac:dyDescent="0.25">
      <c r="A22" s="626" t="s">
        <v>464</v>
      </c>
      <c r="B22" s="622">
        <f>IF(ISBLANK(H6),"",H6)</f>
        <v>0.1</v>
      </c>
    </row>
    <row r="23" spans="1:2" x14ac:dyDescent="0.25">
      <c r="A23" s="627" t="s">
        <v>365</v>
      </c>
      <c r="B23" s="623">
        <f>IF(ISBLANK(I6),"",I6)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42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177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115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19.8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94</v>
      </c>
      <c r="C6" s="759"/>
      <c r="D6" s="759"/>
      <c r="E6" s="457">
        <v>15.4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107</v>
      </c>
      <c r="C7" s="759"/>
      <c r="D7" s="759"/>
      <c r="E7" s="457">
        <v>17.8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115</v>
      </c>
      <c r="C8" s="760"/>
      <c r="D8" s="760"/>
      <c r="E8" s="601">
        <v>19.8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94</v>
      </c>
      <c r="C16" s="755"/>
      <c r="I16" s="700">
        <f>A6</f>
        <v>2020</v>
      </c>
      <c r="J16" s="674">
        <f>IF(ISBLANK(E6),"",E6)</f>
        <v>15.4</v>
      </c>
      <c r="K16" s="756"/>
    </row>
    <row r="17" spans="1:10" x14ac:dyDescent="0.25">
      <c r="A17" s="701">
        <f>A7</f>
        <v>2021</v>
      </c>
      <c r="B17" s="853">
        <f>IF(ISBLANK(B7),"",B7)</f>
        <v>107</v>
      </c>
      <c r="C17" s="755"/>
      <c r="I17" s="701">
        <f>A7</f>
        <v>2021</v>
      </c>
      <c r="J17" s="853">
        <f>IF(ISBLANK(E7),"",E7)</f>
        <v>17.8</v>
      </c>
    </row>
    <row r="18" spans="1:10" x14ac:dyDescent="0.25">
      <c r="A18" s="702">
        <f>A8</f>
        <v>2022</v>
      </c>
      <c r="B18" s="676">
        <f>IF(ISBLANK(B8),"",B8)</f>
        <v>115</v>
      </c>
      <c r="C18" s="755"/>
      <c r="I18" s="702">
        <f>A8</f>
        <v>2022</v>
      </c>
      <c r="J18" s="676">
        <f>IF(ISBLANK(E8),"",E8)</f>
        <v>19.8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25</v>
      </c>
      <c r="D5" s="449">
        <f>IF(ISBLANK(B5),"",A5)</f>
        <v>2021</v>
      </c>
      <c r="E5" s="618">
        <f>IF(ISBLANK(B5),"",B5)</f>
        <v>25</v>
      </c>
      <c r="K5" s="217">
        <v>2020</v>
      </c>
      <c r="L5" s="655">
        <v>3.9</v>
      </c>
    </row>
    <row r="6" spans="1:12" x14ac:dyDescent="0.25">
      <c r="A6" s="229">
        <v>2022</v>
      </c>
      <c r="B6" s="602">
        <v>24</v>
      </c>
      <c r="D6" s="450">
        <f>IF(ISBLANK(B6),"",A6)</f>
        <v>2022</v>
      </c>
      <c r="E6" s="619">
        <f>IF(ISBLANK(B6),"",B6)</f>
        <v>24</v>
      </c>
      <c r="K6" s="286">
        <v>2021</v>
      </c>
      <c r="L6" s="657">
        <v>4</v>
      </c>
    </row>
    <row r="7" spans="1:12" x14ac:dyDescent="0.25">
      <c r="A7" s="123">
        <v>2023</v>
      </c>
      <c r="B7" s="617">
        <v>21</v>
      </c>
      <c r="D7" s="379">
        <f>IF(ISBLANK(B7),"",A7)</f>
        <v>2023</v>
      </c>
      <c r="E7" s="620">
        <f>IF(ISBLANK(B7),"",B7)</f>
        <v>21</v>
      </c>
      <c r="K7" s="219">
        <v>2022</v>
      </c>
      <c r="L7" s="617">
        <v>4.9000000000000004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20</v>
      </c>
      <c r="C4" s="643">
        <v>146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24</v>
      </c>
      <c r="C5" s="602">
        <v>106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42</v>
      </c>
      <c r="C6" s="602">
        <v>177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13</v>
      </c>
      <c r="C5" s="643">
        <v>3924</v>
      </c>
      <c r="D5" s="643">
        <v>265</v>
      </c>
      <c r="E5" s="869">
        <v>6.7</v>
      </c>
      <c r="F5" s="1039">
        <v>6.8</v>
      </c>
      <c r="G5" s="1039">
        <v>6.6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12</v>
      </c>
      <c r="C6" s="657">
        <v>4189</v>
      </c>
      <c r="D6" s="657">
        <v>281</v>
      </c>
      <c r="E6" s="657">
        <v>6.7</v>
      </c>
      <c r="F6" s="657">
        <v>6.8</v>
      </c>
      <c r="G6" s="657">
        <v>6.5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12</v>
      </c>
      <c r="C7" s="617">
        <v>4010</v>
      </c>
      <c r="D7" s="617">
        <v>202</v>
      </c>
      <c r="E7" s="617">
        <v>5</v>
      </c>
      <c r="F7" s="617">
        <v>4.8</v>
      </c>
      <c r="G7" s="617">
        <v>5.2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16.5</v>
      </c>
      <c r="C4" s="655">
        <v>608</v>
      </c>
      <c r="D4" s="655">
        <v>7</v>
      </c>
      <c r="E4" s="655">
        <v>294</v>
      </c>
      <c r="F4" s="655">
        <v>0.6</v>
      </c>
      <c r="G4" s="655">
        <v>42</v>
      </c>
      <c r="H4" s="655">
        <v>10</v>
      </c>
      <c r="I4" s="655">
        <v>44</v>
      </c>
      <c r="J4" s="655">
        <v>0.4</v>
      </c>
      <c r="K4" s="253"/>
      <c r="L4" s="253"/>
      <c r="M4" s="253"/>
    </row>
    <row r="5" spans="1:13" x14ac:dyDescent="0.25">
      <c r="A5" s="486">
        <v>2022</v>
      </c>
      <c r="B5" s="602">
        <v>16.100000000000001</v>
      </c>
      <c r="C5" s="602">
        <v>646</v>
      </c>
      <c r="D5" s="602">
        <v>7.6</v>
      </c>
      <c r="E5" s="602">
        <v>290</v>
      </c>
      <c r="F5" s="602">
        <v>0.6</v>
      </c>
      <c r="G5" s="602">
        <v>48</v>
      </c>
      <c r="H5" s="602">
        <v>9</v>
      </c>
      <c r="I5" s="602">
        <v>53</v>
      </c>
      <c r="J5" s="602">
        <v>0.5</v>
      </c>
      <c r="K5" s="253"/>
      <c r="L5" s="253"/>
      <c r="M5" s="253"/>
    </row>
    <row r="6" spans="1:13" x14ac:dyDescent="0.25">
      <c r="A6" s="481">
        <v>2023</v>
      </c>
      <c r="B6" s="617"/>
      <c r="C6" s="617">
        <v>759</v>
      </c>
      <c r="D6" s="617"/>
      <c r="E6" s="617">
        <v>277</v>
      </c>
      <c r="F6" s="617"/>
      <c r="G6" s="617">
        <v>43</v>
      </c>
      <c r="H6" s="617">
        <v>7</v>
      </c>
      <c r="I6" s="617">
        <v>42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8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174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22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451</v>
      </c>
      <c r="C4" s="1006">
        <v>234</v>
      </c>
      <c r="D4" s="1006">
        <v>217</v>
      </c>
      <c r="E4" s="1005">
        <v>894</v>
      </c>
      <c r="F4" s="1006">
        <v>439</v>
      </c>
      <c r="G4" s="1006">
        <v>455</v>
      </c>
      <c r="H4" s="1007">
        <v>8.8000000000000007</v>
      </c>
      <c r="I4" s="1007">
        <v>17.399999999999999</v>
      </c>
      <c r="J4" s="1007">
        <v>-8.6</v>
      </c>
      <c r="K4" s="70">
        <v>631</v>
      </c>
      <c r="L4" s="55">
        <v>239</v>
      </c>
      <c r="M4" s="110">
        <v>392</v>
      </c>
      <c r="N4" s="55">
        <v>692</v>
      </c>
      <c r="O4" s="55">
        <v>279</v>
      </c>
      <c r="P4" s="110">
        <v>413</v>
      </c>
    </row>
    <row r="5" spans="1:17" x14ac:dyDescent="0.25">
      <c r="A5" s="286">
        <v>2021</v>
      </c>
      <c r="B5" s="1008">
        <v>437</v>
      </c>
      <c r="C5" s="1009">
        <v>227</v>
      </c>
      <c r="D5" s="1009">
        <v>210</v>
      </c>
      <c r="E5" s="1008">
        <v>1061</v>
      </c>
      <c r="F5" s="1009">
        <v>545</v>
      </c>
      <c r="G5" s="1009">
        <v>516</v>
      </c>
      <c r="H5" s="1010">
        <v>8.6</v>
      </c>
      <c r="I5" s="1010">
        <v>21</v>
      </c>
      <c r="J5" s="1010">
        <v>-12.3</v>
      </c>
      <c r="K5" s="212">
        <v>694</v>
      </c>
      <c r="L5" s="58">
        <v>308</v>
      </c>
      <c r="M5" s="160">
        <v>386</v>
      </c>
      <c r="N5" s="58">
        <v>809</v>
      </c>
      <c r="O5" s="58">
        <v>344</v>
      </c>
      <c r="P5" s="160">
        <v>465</v>
      </c>
    </row>
    <row r="6" spans="1:17" x14ac:dyDescent="0.25">
      <c r="A6" s="219">
        <v>2022</v>
      </c>
      <c r="B6" s="1011">
        <v>382</v>
      </c>
      <c r="C6" s="1012">
        <v>190</v>
      </c>
      <c r="D6" s="1012">
        <v>192</v>
      </c>
      <c r="E6" s="1011">
        <v>868</v>
      </c>
      <c r="F6" s="1012">
        <v>441</v>
      </c>
      <c r="G6" s="1012">
        <v>427</v>
      </c>
      <c r="H6" s="1013">
        <v>7.9</v>
      </c>
      <c r="I6" s="1013">
        <v>17.899999999999999</v>
      </c>
      <c r="J6" s="1013">
        <v>-10</v>
      </c>
      <c r="K6" s="1014">
        <v>672</v>
      </c>
      <c r="L6" s="1015">
        <v>290</v>
      </c>
      <c r="M6" s="1016">
        <v>382</v>
      </c>
      <c r="N6" s="1015">
        <v>863</v>
      </c>
      <c r="O6" s="1015">
        <v>385</v>
      </c>
      <c r="P6" s="1016">
        <v>478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217</v>
      </c>
      <c r="C13" s="319">
        <f>IF(ISBLANK(C4),"",C4)</f>
        <v>234</v>
      </c>
      <c r="D13" s="364"/>
      <c r="E13" s="322">
        <f>A4</f>
        <v>2020</v>
      </c>
      <c r="F13" s="319">
        <f>IF(ISBLANK(G4),"",G4)</f>
        <v>455</v>
      </c>
      <c r="G13" s="319">
        <f>IF(ISBLANK(F4),"",F4)</f>
        <v>439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210</v>
      </c>
      <c r="C14" s="320">
        <f t="shared" ref="C14:C15" si="2">IF(ISBLANK(C5),"",C5)</f>
        <v>227</v>
      </c>
      <c r="D14" s="364"/>
      <c r="E14" s="323">
        <f t="shared" ref="E14:E15" si="3">A5</f>
        <v>2021</v>
      </c>
      <c r="F14" s="320">
        <f t="shared" ref="F14:F15" si="4">IF(ISBLANK(G5),"",G5)</f>
        <v>516</v>
      </c>
      <c r="G14" s="320">
        <f t="shared" ref="G14:G15" si="5">IF(ISBLANK(F5),"",F5)</f>
        <v>545</v>
      </c>
      <c r="H14" s="389"/>
      <c r="I14" s="389"/>
      <c r="J14" s="48"/>
      <c r="K14" s="325" t="s">
        <v>536</v>
      </c>
      <c r="L14" s="328">
        <f>IF(ISBLANK(K4),"",K4)</f>
        <v>631</v>
      </c>
      <c r="M14" s="328">
        <f>IF(ISBLANK(K5),"",K5)</f>
        <v>694</v>
      </c>
      <c r="N14" s="328">
        <f>IF(ISBLANK(K6),"",K6)</f>
        <v>672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192</v>
      </c>
      <c r="C15" s="321">
        <f t="shared" si="2"/>
        <v>190</v>
      </c>
      <c r="E15" s="324">
        <f t="shared" si="3"/>
        <v>2022</v>
      </c>
      <c r="F15" s="321">
        <f t="shared" si="4"/>
        <v>427</v>
      </c>
      <c r="G15" s="321">
        <f t="shared" si="5"/>
        <v>441</v>
      </c>
      <c r="H15" s="211"/>
      <c r="I15" s="211"/>
      <c r="J15" s="28"/>
      <c r="K15" s="326" t="s">
        <v>535</v>
      </c>
      <c r="L15" s="329">
        <f>IF(ISBLANK(N4),"",N4)</f>
        <v>692</v>
      </c>
      <c r="M15" s="329">
        <f>IF(ISBLANK(N5),"",N5)</f>
        <v>809</v>
      </c>
      <c r="N15" s="329">
        <f>IF(ISBLANK(N6),"",N6)</f>
        <v>863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631</v>
      </c>
      <c r="M19" s="328">
        <f>IF(ISBLANK(K5),"",K5)</f>
        <v>694</v>
      </c>
      <c r="N19" s="328">
        <f>IF(ISBLANK(K6),"",K6)</f>
        <v>672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692</v>
      </c>
      <c r="M20" s="329">
        <f>IF(ISBLANK(N5),"",N5)</f>
        <v>809</v>
      </c>
      <c r="N20" s="329">
        <f>IF(ISBLANK(N6),"",N6)</f>
        <v>863</v>
      </c>
      <c r="O20" s="364"/>
    </row>
    <row r="21" spans="1:15" x14ac:dyDescent="0.25">
      <c r="A21" s="322">
        <f>A4</f>
        <v>2020</v>
      </c>
      <c r="B21" s="319">
        <f>IF(ISBLANK(D4),"",D4)</f>
        <v>217</v>
      </c>
      <c r="C21" s="319">
        <f>IF(ISBLANK(C4),"",C4)</f>
        <v>234</v>
      </c>
      <c r="E21" s="322">
        <f>A4</f>
        <v>2020</v>
      </c>
      <c r="F21" s="319">
        <f>IF(ISBLANK(G4),"",G4)</f>
        <v>455</v>
      </c>
      <c r="G21" s="319">
        <f>IF(ISBLANK(F4),"",F4)</f>
        <v>439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210</v>
      </c>
      <c r="C22" s="320">
        <f t="shared" ref="C22:C23" si="8">IF(ISBLANK(C5),"",C5)</f>
        <v>227</v>
      </c>
      <c r="E22" s="323">
        <f t="shared" ref="E22:E23" si="9">A5</f>
        <v>2021</v>
      </c>
      <c r="F22" s="320">
        <f t="shared" ref="F22:F23" si="10">IF(ISBLANK(G5),"",G5)</f>
        <v>516</v>
      </c>
      <c r="G22" s="320">
        <f t="shared" ref="G22:G23" si="11">IF(ISBLANK(F5),"",F5)</f>
        <v>545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192</v>
      </c>
      <c r="C23" s="321">
        <f t="shared" si="8"/>
        <v>190</v>
      </c>
      <c r="E23" s="324">
        <f t="shared" si="9"/>
        <v>2022</v>
      </c>
      <c r="F23" s="321">
        <f t="shared" si="10"/>
        <v>427</v>
      </c>
      <c r="G23" s="321">
        <f t="shared" si="11"/>
        <v>441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5</v>
      </c>
      <c r="C5" s="611"/>
      <c r="D5" s="611"/>
      <c r="E5" s="599">
        <v>28</v>
      </c>
      <c r="F5" s="616"/>
      <c r="G5" s="945"/>
      <c r="H5" s="599">
        <v>159</v>
      </c>
      <c r="I5" s="616">
        <v>56</v>
      </c>
      <c r="J5" s="616">
        <v>103</v>
      </c>
      <c r="K5" s="616"/>
      <c r="L5" s="945"/>
    </row>
    <row r="6" spans="1:12" x14ac:dyDescent="0.25">
      <c r="A6" s="286">
        <v>2021</v>
      </c>
      <c r="B6" s="601">
        <v>4</v>
      </c>
      <c r="C6" s="612"/>
      <c r="D6" s="612"/>
      <c r="E6" s="1034">
        <v>29</v>
      </c>
      <c r="F6" s="1028"/>
      <c r="G6" s="980"/>
      <c r="H6" s="1034">
        <v>180</v>
      </c>
      <c r="I6" s="1028">
        <v>60</v>
      </c>
      <c r="J6" s="1028">
        <v>120</v>
      </c>
      <c r="K6" s="1028"/>
      <c r="L6" s="980"/>
    </row>
    <row r="7" spans="1:12" x14ac:dyDescent="0.25">
      <c r="A7" s="218">
        <v>2022</v>
      </c>
      <c r="B7" s="601">
        <v>8</v>
      </c>
      <c r="C7" s="612"/>
      <c r="D7" s="612"/>
      <c r="E7" s="1034">
        <v>22</v>
      </c>
      <c r="F7" s="1028"/>
      <c r="G7" s="980"/>
      <c r="H7" s="1034">
        <v>174</v>
      </c>
      <c r="I7" s="1028">
        <v>49</v>
      </c>
      <c r="J7" s="1028">
        <v>125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49</v>
      </c>
    </row>
    <row r="15" spans="1:12" ht="30" x14ac:dyDescent="0.25">
      <c r="A15" s="833" t="s">
        <v>1543</v>
      </c>
      <c r="B15" s="623">
        <f>IF(ISBLANK(J7),"",J7)</f>
        <v>125</v>
      </c>
    </row>
    <row r="17" spans="1:2" x14ac:dyDescent="0.25">
      <c r="A17" s="625" t="s">
        <v>1540</v>
      </c>
      <c r="B17" s="621">
        <f>IF(ISBLANK(I7),"",I7)</f>
        <v>49</v>
      </c>
    </row>
    <row r="18" spans="1:2" x14ac:dyDescent="0.25">
      <c r="A18" s="627" t="s">
        <v>1541</v>
      </c>
      <c r="B18" s="623">
        <f>IF(ISBLANK(J7),"",J7)</f>
        <v>125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57.9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41.5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60.1</v>
      </c>
      <c r="C6" s="614">
        <v>26.2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62.9</v>
      </c>
      <c r="C10" s="614">
        <v>31.7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57.9</v>
      </c>
      <c r="C14" s="73">
        <v>41.5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137.136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372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19312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188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12961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4247.8599999999997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7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2.2999999999999998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28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137.136</v>
      </c>
      <c r="C5" s="611">
        <v>137.136</v>
      </c>
      <c r="D5" s="751">
        <v>14488</v>
      </c>
      <c r="E5" s="751">
        <v>29</v>
      </c>
      <c r="G5" s="358">
        <v>2014</v>
      </c>
      <c r="H5" s="70">
        <v>2773.69</v>
      </c>
      <c r="I5" s="55">
        <v>71</v>
      </c>
      <c r="J5" s="55">
        <v>2702.69</v>
      </c>
      <c r="K5" s="71">
        <v>5</v>
      </c>
    </row>
    <row r="6" spans="1:12" x14ac:dyDescent="0.25">
      <c r="A6" s="286">
        <v>2021</v>
      </c>
      <c r="B6" s="601">
        <v>137.136</v>
      </c>
      <c r="C6" s="612">
        <v>137.136</v>
      </c>
      <c r="D6" s="959">
        <v>13826</v>
      </c>
      <c r="E6" s="959">
        <v>28</v>
      </c>
      <c r="G6" s="480">
        <v>2017</v>
      </c>
      <c r="H6" s="212">
        <v>2475.65</v>
      </c>
      <c r="I6" s="58">
        <v>71</v>
      </c>
      <c r="J6" s="58">
        <v>2404.65</v>
      </c>
      <c r="K6" s="214">
        <v>4</v>
      </c>
    </row>
    <row r="7" spans="1:12" x14ac:dyDescent="0.25">
      <c r="A7" s="218">
        <v>2022</v>
      </c>
      <c r="B7" s="601">
        <v>137.136</v>
      </c>
      <c r="C7" s="612">
        <v>137.136</v>
      </c>
      <c r="D7" s="959">
        <v>13306</v>
      </c>
      <c r="E7" s="959">
        <v>28</v>
      </c>
      <c r="G7" s="482">
        <v>2020</v>
      </c>
      <c r="H7" s="72">
        <v>4247.8599999999997</v>
      </c>
      <c r="I7" s="61">
        <v>70</v>
      </c>
      <c r="J7" s="61">
        <v>4177.8599999999997</v>
      </c>
      <c r="K7" s="73">
        <v>7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137.136</v>
      </c>
      <c r="D14" s="631">
        <f>A5</f>
        <v>2020</v>
      </c>
      <c r="E14" s="625">
        <f>IF(ISBLANK(D5),"",D5)</f>
        <v>14488</v>
      </c>
      <c r="F14" s="211"/>
      <c r="G14" s="634" t="s">
        <v>925</v>
      </c>
      <c r="H14" s="621">
        <f>IF(ISBLANK(J7),"",J7)</f>
        <v>4177.8599999999997</v>
      </c>
      <c r="I14" s="211"/>
      <c r="J14" s="211"/>
    </row>
    <row r="15" spans="1:12" x14ac:dyDescent="0.25">
      <c r="A15" s="870" t="s">
        <v>16</v>
      </c>
      <c r="B15" s="630">
        <f>IF(ISBLANK(B7),"",B7)</f>
        <v>137.136</v>
      </c>
      <c r="D15" s="632">
        <f t="shared" ref="D15:D16" si="0">A6</f>
        <v>2021</v>
      </c>
      <c r="E15" s="626">
        <f>IF(ISBLANK(D6),"",D6)</f>
        <v>13826</v>
      </c>
      <c r="F15" s="211"/>
      <c r="G15" s="635" t="s">
        <v>926</v>
      </c>
      <c r="H15" s="623">
        <f>IF(ISBLANK(I7),"",I7)</f>
        <v>70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13306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137.136</v>
      </c>
      <c r="F19" s="253"/>
      <c r="G19" s="634" t="s">
        <v>529</v>
      </c>
      <c r="H19" s="621">
        <f>IF(ISBLANK(J7),"",J7)</f>
        <v>4177.8599999999997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137.136</v>
      </c>
      <c r="F20" s="253"/>
      <c r="G20" s="635" t="s">
        <v>528</v>
      </c>
      <c r="H20" s="623">
        <f>IF(ISBLANK(I7),"",I7)</f>
        <v>70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1.5</v>
      </c>
      <c r="C5" s="1092">
        <v>19312</v>
      </c>
      <c r="D5" s="1093">
        <v>372</v>
      </c>
      <c r="E5" s="1092">
        <v>12961</v>
      </c>
      <c r="F5" s="1093">
        <v>188</v>
      </c>
    </row>
    <row r="6" spans="1:9" x14ac:dyDescent="0.25">
      <c r="A6" s="218">
        <v>2021</v>
      </c>
      <c r="B6" s="1092">
        <v>2.2999999999999998</v>
      </c>
      <c r="C6" s="1092">
        <v>19312</v>
      </c>
      <c r="D6" s="1093">
        <v>372</v>
      </c>
      <c r="E6" s="1092">
        <v>12961</v>
      </c>
      <c r="F6" s="1093">
        <v>188</v>
      </c>
    </row>
    <row r="7" spans="1:9" x14ac:dyDescent="0.25">
      <c r="A7" s="219">
        <v>2022</v>
      </c>
      <c r="B7" s="73">
        <v>2.2999999999999998</v>
      </c>
      <c r="C7" s="73">
        <v>19312</v>
      </c>
      <c r="D7" s="73">
        <v>372</v>
      </c>
      <c r="E7" s="73">
        <v>12961</v>
      </c>
      <c r="F7" s="73">
        <v>188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4274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2287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1987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9609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5293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4316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2.2999999999999998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2.2000000000000002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2000</v>
      </c>
      <c r="C5" s="458">
        <v>1398</v>
      </c>
      <c r="D5" s="458">
        <v>602</v>
      </c>
      <c r="E5" s="457">
        <v>5157</v>
      </c>
      <c r="F5" s="458">
        <v>3650</v>
      </c>
      <c r="G5" s="458">
        <v>1507</v>
      </c>
      <c r="H5" s="457">
        <v>2.6</v>
      </c>
      <c r="I5" s="763">
        <v>2.5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3556</v>
      </c>
      <c r="C6" s="458">
        <v>2698</v>
      </c>
      <c r="D6" s="458">
        <v>858</v>
      </c>
      <c r="E6" s="457">
        <v>10565</v>
      </c>
      <c r="F6" s="458">
        <v>7943</v>
      </c>
      <c r="G6" s="458">
        <v>2622</v>
      </c>
      <c r="H6" s="457">
        <v>2.9</v>
      </c>
      <c r="I6" s="763">
        <v>3.1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4274</v>
      </c>
      <c r="C7" s="612">
        <v>2287</v>
      </c>
      <c r="D7" s="612">
        <v>1987</v>
      </c>
      <c r="E7" s="601">
        <v>9609</v>
      </c>
      <c r="F7" s="612">
        <v>5293</v>
      </c>
      <c r="G7" s="612">
        <v>4316</v>
      </c>
      <c r="H7" s="947">
        <v>2.2999999999999998</v>
      </c>
      <c r="I7" s="948">
        <v>2.2000000000000002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2000</v>
      </c>
      <c r="C14" s="674">
        <f t="shared" ref="C14:D14" si="0">IF(ISBLANK(C5),"",C5)</f>
        <v>1398</v>
      </c>
      <c r="D14" s="669">
        <f t="shared" si="0"/>
        <v>602</v>
      </c>
      <c r="F14" s="884">
        <f>A5</f>
        <v>2020</v>
      </c>
      <c r="G14" s="674">
        <f>IF(ISBLANK(E5),"",E5)</f>
        <v>5157</v>
      </c>
      <c r="H14" s="674">
        <f t="shared" ref="H14:I16" si="1">IF(ISBLANK(F5),"",F5)</f>
        <v>3650</v>
      </c>
      <c r="I14" s="669">
        <f t="shared" si="1"/>
        <v>1507</v>
      </c>
      <c r="J14" s="756"/>
      <c r="K14" s="884">
        <f>A5</f>
        <v>2020</v>
      </c>
      <c r="L14" s="674">
        <f>IF(ISBLANK(H5),"",H5)</f>
        <v>2.6</v>
      </c>
      <c r="M14" s="669">
        <f>IF(ISBLANK(I5),"",I5)</f>
        <v>2.5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3556</v>
      </c>
      <c r="C15" s="879">
        <f t="shared" si="3"/>
        <v>2698</v>
      </c>
      <c r="D15" s="886">
        <f t="shared" si="3"/>
        <v>858</v>
      </c>
      <c r="F15" s="890">
        <f t="shared" ref="F15:F16" si="4">A6</f>
        <v>2021</v>
      </c>
      <c r="G15" s="853">
        <f t="shared" ref="G15:G16" si="5">IF(ISBLANK(E6),"",E6)</f>
        <v>10565</v>
      </c>
      <c r="H15" s="853">
        <f t="shared" si="1"/>
        <v>7943</v>
      </c>
      <c r="I15" s="670">
        <f t="shared" si="1"/>
        <v>2622</v>
      </c>
      <c r="J15" s="211"/>
      <c r="K15" s="890">
        <f t="shared" ref="K15:K16" si="6">A6</f>
        <v>2021</v>
      </c>
      <c r="L15" s="853">
        <f t="shared" ref="L15:M16" si="7">IF(ISBLANK(H6),"",H6)</f>
        <v>2.9</v>
      </c>
      <c r="M15" s="670">
        <f t="shared" si="7"/>
        <v>3.1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4274</v>
      </c>
      <c r="C16" s="888">
        <f t="shared" si="3"/>
        <v>2287</v>
      </c>
      <c r="D16" s="889">
        <f t="shared" si="3"/>
        <v>1987</v>
      </c>
      <c r="F16" s="891">
        <f t="shared" si="4"/>
        <v>2022</v>
      </c>
      <c r="G16" s="676">
        <f t="shared" si="5"/>
        <v>9609</v>
      </c>
      <c r="H16" s="676">
        <f t="shared" si="1"/>
        <v>5293</v>
      </c>
      <c r="I16" s="671">
        <f t="shared" si="1"/>
        <v>4316</v>
      </c>
      <c r="J16" s="211"/>
      <c r="K16" s="891">
        <f t="shared" si="6"/>
        <v>2022</v>
      </c>
      <c r="L16" s="676">
        <f t="shared" si="7"/>
        <v>2.2999999999999998</v>
      </c>
      <c r="M16" s="671">
        <f t="shared" si="7"/>
        <v>2.2000000000000002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2000</v>
      </c>
      <c r="C22" s="674">
        <f t="shared" ref="C22:D22" si="8">IF(ISBLANK(C5),"",C5)</f>
        <v>1398</v>
      </c>
      <c r="D22" s="669">
        <f t="shared" si="8"/>
        <v>602</v>
      </c>
      <c r="F22" s="884">
        <f>A5</f>
        <v>2020</v>
      </c>
      <c r="G22" s="674">
        <f>IF(ISBLANK(E5),"",E5)</f>
        <v>5157</v>
      </c>
      <c r="H22" s="674">
        <f t="shared" ref="H22:I24" si="9">IF(ISBLANK(F5),"",F5)</f>
        <v>3650</v>
      </c>
      <c r="I22" s="669">
        <f t="shared" si="9"/>
        <v>1507</v>
      </c>
      <c r="J22" s="756"/>
      <c r="K22" s="884">
        <f>A5</f>
        <v>2020</v>
      </c>
      <c r="L22" s="674">
        <f>IF(ISBLANK(H5),"",H5)</f>
        <v>2.6</v>
      </c>
      <c r="M22" s="669">
        <f>IF(ISBLANK(I5),"",I5)</f>
        <v>2.5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3556</v>
      </c>
      <c r="C23" s="853">
        <f t="shared" si="11"/>
        <v>2698</v>
      </c>
      <c r="D23" s="670">
        <f t="shared" si="11"/>
        <v>858</v>
      </c>
      <c r="F23" s="890">
        <f t="shared" ref="F23:F24" si="12">A6</f>
        <v>2021</v>
      </c>
      <c r="G23" s="853">
        <f t="shared" ref="G23:G24" si="13">IF(ISBLANK(E6),"",E6)</f>
        <v>10565</v>
      </c>
      <c r="H23" s="853">
        <f t="shared" si="9"/>
        <v>7943</v>
      </c>
      <c r="I23" s="670">
        <f t="shared" si="9"/>
        <v>2622</v>
      </c>
      <c r="J23" s="211"/>
      <c r="K23" s="890">
        <f t="shared" ref="K23:K24" si="14">A6</f>
        <v>2021</v>
      </c>
      <c r="L23" s="853">
        <f t="shared" ref="L23:M24" si="15">IF(ISBLANK(H6),"",H6)</f>
        <v>2.9</v>
      </c>
      <c r="M23" s="670">
        <f t="shared" si="15"/>
        <v>3.1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4274</v>
      </c>
      <c r="C24" s="676">
        <f t="shared" si="11"/>
        <v>2287</v>
      </c>
      <c r="D24" s="671">
        <f t="shared" si="11"/>
        <v>1987</v>
      </c>
      <c r="F24" s="891">
        <f t="shared" si="12"/>
        <v>2022</v>
      </c>
      <c r="G24" s="676">
        <f t="shared" si="13"/>
        <v>9609</v>
      </c>
      <c r="H24" s="676">
        <f t="shared" si="9"/>
        <v>5293</v>
      </c>
      <c r="I24" s="671">
        <f t="shared" si="9"/>
        <v>4316</v>
      </c>
      <c r="J24" s="211"/>
      <c r="K24" s="891">
        <f t="shared" si="14"/>
        <v>2022</v>
      </c>
      <c r="L24" s="676">
        <f t="shared" si="15"/>
        <v>2.2999999999999998</v>
      </c>
      <c r="M24" s="671">
        <f t="shared" si="15"/>
        <v>2.2000000000000002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178</v>
      </c>
      <c r="C3" s="71">
        <v>77</v>
      </c>
      <c r="D3" s="71">
        <v>14.2</v>
      </c>
      <c r="F3" s="105" t="s">
        <v>537</v>
      </c>
      <c r="G3" s="97">
        <f>IF(ISBLANK(B3),"",B3)</f>
        <v>178</v>
      </c>
      <c r="H3" s="97">
        <f>IF(ISBLANK(B4),"",B4)</f>
        <v>225</v>
      </c>
      <c r="I3" s="97">
        <f>IF(ISBLANK(B5),"",B5)</f>
        <v>233</v>
      </c>
      <c r="J3" s="365"/>
    </row>
    <row r="4" spans="1:12" x14ac:dyDescent="0.25">
      <c r="A4" s="286">
        <v>2021</v>
      </c>
      <c r="B4" s="214">
        <v>225</v>
      </c>
      <c r="C4" s="214">
        <v>85</v>
      </c>
      <c r="D4" s="214">
        <v>11.5</v>
      </c>
      <c r="F4" s="130" t="s">
        <v>538</v>
      </c>
      <c r="G4" s="98">
        <f>IF(ISBLANK(C3),"",C3)</f>
        <v>77</v>
      </c>
      <c r="H4" s="98">
        <f>IF(ISBLANK(C4),"",C4)</f>
        <v>85</v>
      </c>
      <c r="I4" s="98">
        <f>IF(ISBLANK(C5),"",C5)</f>
        <v>55</v>
      </c>
      <c r="J4" s="365"/>
    </row>
    <row r="5" spans="1:12" x14ac:dyDescent="0.25">
      <c r="A5" s="218">
        <v>2022</v>
      </c>
      <c r="B5" s="168">
        <v>233</v>
      </c>
      <c r="C5" s="168">
        <v>55</v>
      </c>
      <c r="D5" s="168">
        <v>14.1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178</v>
      </c>
      <c r="H8" s="97">
        <f>IF(ISBLANK(B4),"",B4)</f>
        <v>225</v>
      </c>
      <c r="I8" s="97">
        <f>IF(ISBLANK(B5),"",B5)</f>
        <v>233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77</v>
      </c>
      <c r="H9" s="98">
        <f>IF(ISBLANK(C4),"",C4)</f>
        <v>85</v>
      </c>
      <c r="I9" s="98">
        <f>IF(ISBLANK(C5),"",C5)</f>
        <v>55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14.2</v>
      </c>
      <c r="H13" s="132">
        <f>IF(ISBLANK(D4),"",D4)</f>
        <v>11.5</v>
      </c>
      <c r="I13" s="132">
        <f>IF(ISBLANK(D5),"",D5)</f>
        <v>14.1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1091</v>
      </c>
      <c r="C4" s="110">
        <v>1132</v>
      </c>
      <c r="E4" s="29" t="s">
        <v>540</v>
      </c>
      <c r="F4" s="163">
        <f>B4/($B$22+$C$22)*100</f>
        <v>2.2516200932843522</v>
      </c>
      <c r="G4" s="163">
        <f>C4/($B$22+$C$22)*100</f>
        <v>2.3362364304288605</v>
      </c>
      <c r="J4" s="29" t="s">
        <v>540</v>
      </c>
      <c r="K4" s="163">
        <f>G4</f>
        <v>2.3362364304288605</v>
      </c>
    </row>
    <row r="5" spans="1:11" x14ac:dyDescent="0.25">
      <c r="A5" s="202" t="s">
        <v>541</v>
      </c>
      <c r="B5" s="212">
        <v>1119</v>
      </c>
      <c r="C5" s="160">
        <v>1193</v>
      </c>
      <c r="E5" s="29" t="s">
        <v>541</v>
      </c>
      <c r="F5" s="163">
        <f t="shared" ref="F5:G21" si="0">B5/($B$22+$C$22)*100</f>
        <v>2.3094068601147479</v>
      </c>
      <c r="G5" s="163">
        <f t="shared" si="0"/>
        <v>2.4621290295950797</v>
      </c>
      <c r="J5" s="29" t="s">
        <v>541</v>
      </c>
      <c r="K5" s="163">
        <f t="shared" ref="K5:K21" si="1">G5</f>
        <v>2.4621290295950797</v>
      </c>
    </row>
    <row r="6" spans="1:11" x14ac:dyDescent="0.25">
      <c r="A6" s="202" t="s">
        <v>542</v>
      </c>
      <c r="B6" s="212">
        <v>1171</v>
      </c>
      <c r="C6" s="160">
        <v>1288</v>
      </c>
      <c r="E6" s="29" t="s">
        <v>542</v>
      </c>
      <c r="F6" s="163">
        <f t="shared" si="0"/>
        <v>2.4167251413711974</v>
      </c>
      <c r="G6" s="163">
        <f t="shared" si="0"/>
        <v>2.6581912741982086</v>
      </c>
      <c r="J6" s="29" t="s">
        <v>542</v>
      </c>
      <c r="K6" s="163">
        <f t="shared" si="1"/>
        <v>2.6581912741982086</v>
      </c>
    </row>
    <row r="7" spans="1:11" x14ac:dyDescent="0.25">
      <c r="A7" s="202" t="s">
        <v>543</v>
      </c>
      <c r="B7" s="212">
        <v>1208</v>
      </c>
      <c r="C7" s="160">
        <v>1336</v>
      </c>
      <c r="E7" s="29" t="s">
        <v>543</v>
      </c>
      <c r="F7" s="163">
        <f t="shared" si="0"/>
        <v>2.4930862261113633</v>
      </c>
      <c r="G7" s="163">
        <f t="shared" si="0"/>
        <v>2.7572543030503156</v>
      </c>
      <c r="J7" s="29" t="s">
        <v>543</v>
      </c>
      <c r="K7" s="163">
        <f t="shared" si="1"/>
        <v>2.7572543030503156</v>
      </c>
    </row>
    <row r="8" spans="1:11" x14ac:dyDescent="0.25">
      <c r="A8" s="202" t="s">
        <v>544</v>
      </c>
      <c r="B8" s="212">
        <v>1051</v>
      </c>
      <c r="C8" s="160">
        <v>1192</v>
      </c>
      <c r="E8" s="29" t="s">
        <v>544</v>
      </c>
      <c r="F8" s="163">
        <f t="shared" si="0"/>
        <v>2.1690675692409296</v>
      </c>
      <c r="G8" s="163">
        <f t="shared" si="0"/>
        <v>2.4600652164939945</v>
      </c>
      <c r="J8" s="29" t="s">
        <v>544</v>
      </c>
      <c r="K8" s="163">
        <f t="shared" si="1"/>
        <v>2.4600652164939945</v>
      </c>
    </row>
    <row r="9" spans="1:11" x14ac:dyDescent="0.25">
      <c r="A9" s="202" t="s">
        <v>545</v>
      </c>
      <c r="B9" s="212">
        <v>1150</v>
      </c>
      <c r="C9" s="160">
        <v>1190</v>
      </c>
      <c r="E9" s="29" t="s">
        <v>545</v>
      </c>
      <c r="F9" s="163">
        <f t="shared" si="0"/>
        <v>2.3733850662484004</v>
      </c>
      <c r="G9" s="163">
        <f t="shared" si="0"/>
        <v>2.455937590291823</v>
      </c>
      <c r="J9" s="29" t="s">
        <v>545</v>
      </c>
      <c r="K9" s="163">
        <f t="shared" si="1"/>
        <v>2.455937590291823</v>
      </c>
    </row>
    <row r="10" spans="1:11" x14ac:dyDescent="0.25">
      <c r="A10" s="202" t="s">
        <v>546</v>
      </c>
      <c r="B10" s="212">
        <v>1204</v>
      </c>
      <c r="C10" s="160">
        <v>1347</v>
      </c>
      <c r="E10" s="29" t="s">
        <v>546</v>
      </c>
      <c r="F10" s="163">
        <f t="shared" si="0"/>
        <v>2.4848309737070209</v>
      </c>
      <c r="G10" s="163">
        <f t="shared" si="0"/>
        <v>2.7799562471622572</v>
      </c>
      <c r="J10" s="29" t="s">
        <v>546</v>
      </c>
      <c r="K10" s="163">
        <f t="shared" si="1"/>
        <v>2.7799562471622572</v>
      </c>
    </row>
    <row r="11" spans="1:11" x14ac:dyDescent="0.25">
      <c r="A11" s="202" t="s">
        <v>547</v>
      </c>
      <c r="B11" s="212">
        <v>1514</v>
      </c>
      <c r="C11" s="160">
        <v>1630</v>
      </c>
      <c r="E11" s="29" t="s">
        <v>547</v>
      </c>
      <c r="F11" s="163">
        <f t="shared" si="0"/>
        <v>3.1246130350435464</v>
      </c>
      <c r="G11" s="163">
        <f t="shared" si="0"/>
        <v>3.3640153547694722</v>
      </c>
      <c r="J11" s="29" t="s">
        <v>547</v>
      </c>
      <c r="K11" s="163">
        <f t="shared" si="1"/>
        <v>3.3640153547694722</v>
      </c>
    </row>
    <row r="12" spans="1:11" x14ac:dyDescent="0.25">
      <c r="A12" s="202" t="s">
        <v>548</v>
      </c>
      <c r="B12" s="212">
        <v>1615</v>
      </c>
      <c r="C12" s="160">
        <v>1716</v>
      </c>
      <c r="E12" s="29" t="s">
        <v>548</v>
      </c>
      <c r="F12" s="163">
        <f t="shared" si="0"/>
        <v>3.3330581582531891</v>
      </c>
      <c r="G12" s="163">
        <f t="shared" si="0"/>
        <v>3.5415032814628309</v>
      </c>
      <c r="J12" s="29" t="s">
        <v>548</v>
      </c>
      <c r="K12" s="163">
        <f t="shared" si="1"/>
        <v>3.5415032814628309</v>
      </c>
    </row>
    <row r="13" spans="1:11" x14ac:dyDescent="0.25">
      <c r="A13" s="202" t="s">
        <v>549</v>
      </c>
      <c r="B13" s="212">
        <v>1765</v>
      </c>
      <c r="C13" s="160">
        <v>1846</v>
      </c>
      <c r="E13" s="29" t="s">
        <v>549</v>
      </c>
      <c r="F13" s="163">
        <f t="shared" si="0"/>
        <v>3.6426301234160232</v>
      </c>
      <c r="G13" s="163">
        <f t="shared" si="0"/>
        <v>3.8097989846039542</v>
      </c>
      <c r="J13" s="29" t="s">
        <v>549</v>
      </c>
      <c r="K13" s="163">
        <f t="shared" si="1"/>
        <v>3.8097989846039542</v>
      </c>
    </row>
    <row r="14" spans="1:11" x14ac:dyDescent="0.25">
      <c r="A14" s="202" t="s">
        <v>550</v>
      </c>
      <c r="B14" s="212">
        <v>1612</v>
      </c>
      <c r="C14" s="160">
        <v>1684</v>
      </c>
      <c r="E14" s="29" t="s">
        <v>550</v>
      </c>
      <c r="F14" s="163">
        <f t="shared" si="0"/>
        <v>3.3268667189499319</v>
      </c>
      <c r="G14" s="163">
        <f t="shared" si="0"/>
        <v>3.4754612622280927</v>
      </c>
      <c r="J14" s="29" t="s">
        <v>550</v>
      </c>
      <c r="K14" s="163">
        <f t="shared" si="1"/>
        <v>3.4754612622280927</v>
      </c>
    </row>
    <row r="15" spans="1:11" x14ac:dyDescent="0.25">
      <c r="A15" s="202" t="s">
        <v>551</v>
      </c>
      <c r="B15" s="212">
        <v>1672</v>
      </c>
      <c r="C15" s="160">
        <v>1673</v>
      </c>
      <c r="E15" s="29" t="s">
        <v>551</v>
      </c>
      <c r="F15" s="163">
        <f t="shared" si="0"/>
        <v>3.4506955050150658</v>
      </c>
      <c r="G15" s="163">
        <f t="shared" si="0"/>
        <v>3.4527593181161511</v>
      </c>
      <c r="J15" s="29" t="s">
        <v>551</v>
      </c>
      <c r="K15" s="163">
        <f t="shared" si="1"/>
        <v>3.4527593181161511</v>
      </c>
    </row>
    <row r="16" spans="1:11" x14ac:dyDescent="0.25">
      <c r="A16" s="202" t="s">
        <v>552</v>
      </c>
      <c r="B16" s="212">
        <v>2038</v>
      </c>
      <c r="C16" s="160">
        <v>1680</v>
      </c>
      <c r="E16" s="29" t="s">
        <v>552</v>
      </c>
      <c r="F16" s="163">
        <f t="shared" si="0"/>
        <v>4.2060511000123828</v>
      </c>
      <c r="G16" s="163">
        <f t="shared" si="0"/>
        <v>3.4672060098237507</v>
      </c>
      <c r="J16" s="29" t="s">
        <v>552</v>
      </c>
      <c r="K16" s="163">
        <f t="shared" si="1"/>
        <v>3.4672060098237507</v>
      </c>
    </row>
    <row r="17" spans="1:11" x14ac:dyDescent="0.25">
      <c r="A17" s="202" t="s">
        <v>553</v>
      </c>
      <c r="B17" s="212">
        <v>2136</v>
      </c>
      <c r="C17" s="160">
        <v>1787</v>
      </c>
      <c r="E17" s="29" t="s">
        <v>553</v>
      </c>
      <c r="F17" s="163">
        <f t="shared" si="0"/>
        <v>4.4083047839187683</v>
      </c>
      <c r="G17" s="163">
        <f t="shared" si="0"/>
        <v>3.688034011639906</v>
      </c>
      <c r="J17" s="29" t="s">
        <v>553</v>
      </c>
      <c r="K17" s="163">
        <f t="shared" si="1"/>
        <v>3.688034011639906</v>
      </c>
    </row>
    <row r="18" spans="1:11" x14ac:dyDescent="0.25">
      <c r="A18" s="202" t="s">
        <v>554</v>
      </c>
      <c r="B18" s="212">
        <v>1986</v>
      </c>
      <c r="C18" s="160">
        <v>1483</v>
      </c>
      <c r="E18" s="29" t="s">
        <v>554</v>
      </c>
      <c r="F18" s="163">
        <f t="shared" si="0"/>
        <v>4.0987328187559333</v>
      </c>
      <c r="G18" s="163">
        <f t="shared" si="0"/>
        <v>3.0606348289098939</v>
      </c>
      <c r="J18" s="29" t="s">
        <v>554</v>
      </c>
      <c r="K18" s="163">
        <f t="shared" si="1"/>
        <v>3.0606348289098939</v>
      </c>
    </row>
    <row r="19" spans="1:11" x14ac:dyDescent="0.25">
      <c r="A19" s="202" t="s">
        <v>555</v>
      </c>
      <c r="B19" s="212">
        <v>1051</v>
      </c>
      <c r="C19" s="160">
        <v>697</v>
      </c>
      <c r="E19" s="29" t="s">
        <v>555</v>
      </c>
      <c r="F19" s="163">
        <f t="shared" si="0"/>
        <v>2.1690675692409296</v>
      </c>
      <c r="G19" s="163">
        <f t="shared" si="0"/>
        <v>1.4384777314566393</v>
      </c>
      <c r="J19" s="29" t="s">
        <v>555</v>
      </c>
      <c r="K19" s="163">
        <f t="shared" si="1"/>
        <v>1.4384777314566393</v>
      </c>
    </row>
    <row r="20" spans="1:11" x14ac:dyDescent="0.25">
      <c r="A20" s="202" t="s">
        <v>556</v>
      </c>
      <c r="B20" s="212">
        <v>842</v>
      </c>
      <c r="C20" s="160">
        <v>514</v>
      </c>
      <c r="E20" s="29" t="s">
        <v>556</v>
      </c>
      <c r="F20" s="163">
        <f t="shared" si="0"/>
        <v>1.7377306311140464</v>
      </c>
      <c r="G20" s="163">
        <f t="shared" si="0"/>
        <v>1.0607999339579808</v>
      </c>
      <c r="J20" s="29" t="s">
        <v>556</v>
      </c>
      <c r="K20" s="163">
        <f t="shared" si="1"/>
        <v>1.0607999339579808</v>
      </c>
    </row>
    <row r="21" spans="1:11" x14ac:dyDescent="0.25">
      <c r="A21" s="203" t="s">
        <v>557</v>
      </c>
      <c r="B21" s="72">
        <v>564</v>
      </c>
      <c r="C21" s="111">
        <v>277</v>
      </c>
      <c r="E21" s="31" t="s">
        <v>557</v>
      </c>
      <c r="F21" s="163">
        <f t="shared" si="0"/>
        <v>1.163990589012259</v>
      </c>
      <c r="G21" s="163">
        <f t="shared" si="0"/>
        <v>0.5716762290007017</v>
      </c>
      <c r="J21" s="31" t="s">
        <v>557</v>
      </c>
      <c r="K21" s="210">
        <f t="shared" si="1"/>
        <v>0.5716762290007017</v>
      </c>
    </row>
    <row r="22" spans="1:11" x14ac:dyDescent="0.25">
      <c r="A22" s="309" t="s">
        <v>16</v>
      </c>
      <c r="B22" s="121">
        <f>SUM(B4:B21)</f>
        <v>24789</v>
      </c>
      <c r="C22" s="124">
        <f>SUM(C4:C21)</f>
        <v>23665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1876</v>
      </c>
      <c r="C3" s="110">
        <v>2207</v>
      </c>
      <c r="E3" s="297" t="s">
        <v>709</v>
      </c>
      <c r="F3" s="71">
        <v>51.82</v>
      </c>
      <c r="G3" s="71">
        <v>54.37</v>
      </c>
      <c r="K3" s="122" t="s">
        <v>16</v>
      </c>
      <c r="L3" s="71">
        <v>2.87</v>
      </c>
      <c r="M3" s="71">
        <v>2.58</v>
      </c>
    </row>
    <row r="4" spans="1:16" x14ac:dyDescent="0.25">
      <c r="A4" s="202" t="s">
        <v>704</v>
      </c>
      <c r="B4" s="212">
        <v>2502</v>
      </c>
      <c r="C4" s="160">
        <v>2563</v>
      </c>
      <c r="E4" s="298" t="s">
        <v>710</v>
      </c>
      <c r="F4" s="214">
        <v>40.76</v>
      </c>
      <c r="G4" s="214">
        <v>35.21</v>
      </c>
      <c r="K4" s="215" t="s">
        <v>212</v>
      </c>
      <c r="L4" s="214">
        <v>2.91</v>
      </c>
      <c r="M4" s="214">
        <v>2.59</v>
      </c>
      <c r="N4" s="211"/>
    </row>
    <row r="5" spans="1:16" x14ac:dyDescent="0.25">
      <c r="A5" s="202" t="s">
        <v>705</v>
      </c>
      <c r="B5" s="212">
        <v>1994</v>
      </c>
      <c r="C5" s="160">
        <v>1796</v>
      </c>
      <c r="E5" s="298" t="s">
        <v>711</v>
      </c>
      <c r="F5" s="214">
        <v>6.45</v>
      </c>
      <c r="G5" s="214">
        <v>8.4700000000000006</v>
      </c>
      <c r="K5" s="123" t="s">
        <v>213</v>
      </c>
      <c r="L5" s="73">
        <v>2.83</v>
      </c>
      <c r="M5" s="73">
        <v>2.58</v>
      </c>
      <c r="N5" s="211"/>
    </row>
    <row r="6" spans="1:16" x14ac:dyDescent="0.25">
      <c r="A6" s="202" t="s">
        <v>706</v>
      </c>
      <c r="B6" s="212">
        <v>1991</v>
      </c>
      <c r="C6" s="160">
        <v>1729</v>
      </c>
      <c r="E6" s="298" t="s">
        <v>712</v>
      </c>
      <c r="F6" s="214">
        <v>0.75</v>
      </c>
      <c r="G6" s="214">
        <v>1.57</v>
      </c>
      <c r="K6" s="226"/>
      <c r="L6" s="164"/>
      <c r="M6" s="211"/>
    </row>
    <row r="7" spans="1:16" x14ac:dyDescent="0.25">
      <c r="A7" s="202" t="s">
        <v>707</v>
      </c>
      <c r="B7" s="212">
        <v>785</v>
      </c>
      <c r="C7" s="160">
        <v>773</v>
      </c>
      <c r="E7" s="299" t="s">
        <v>713</v>
      </c>
      <c r="F7" s="73">
        <v>0.21</v>
      </c>
      <c r="G7" s="73">
        <v>0.37</v>
      </c>
      <c r="K7" s="227"/>
      <c r="L7" s="211"/>
      <c r="M7" s="211"/>
    </row>
    <row r="8" spans="1:16" x14ac:dyDescent="0.25">
      <c r="A8" s="203" t="s">
        <v>708</v>
      </c>
      <c r="B8" s="72">
        <v>524</v>
      </c>
      <c r="C8" s="111">
        <v>582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22.870466321243523</v>
      </c>
      <c r="C13" s="301">
        <f>B3/SUM(B3:B8)*100</f>
        <v>19.396195202646815</v>
      </c>
      <c r="E13" s="217" t="s">
        <v>836</v>
      </c>
      <c r="F13" s="289">
        <f>IF(ISBLANK(F3),"",F3)</f>
        <v>51.82</v>
      </c>
      <c r="G13" s="289">
        <f>IF(ISBLANK(G3),"",G3)</f>
        <v>54.37</v>
      </c>
    </row>
    <row r="14" spans="1:16" x14ac:dyDescent="0.25">
      <c r="A14" s="220" t="s">
        <v>825</v>
      </c>
      <c r="B14" s="305">
        <f>C4/SUM(C3:C8)*100</f>
        <v>26.559585492227978</v>
      </c>
      <c r="C14" s="302">
        <f>B4/SUM(B3:B8)*100</f>
        <v>25.868486352357323</v>
      </c>
      <c r="E14" s="286" t="s">
        <v>837</v>
      </c>
      <c r="F14" s="290">
        <f t="shared" ref="F14:G17" si="0">IF(ISBLANK(F4),"",F4)</f>
        <v>40.76</v>
      </c>
      <c r="G14" s="290">
        <f t="shared" si="0"/>
        <v>35.21</v>
      </c>
    </row>
    <row r="15" spans="1:16" x14ac:dyDescent="0.25">
      <c r="A15" s="220" t="s">
        <v>826</v>
      </c>
      <c r="B15" s="305">
        <f>C5/SUM(C3:C8)*100</f>
        <v>18.611398963730569</v>
      </c>
      <c r="C15" s="302">
        <f>B5/SUM(B3:B8)*100</f>
        <v>20.616211745244005</v>
      </c>
      <c r="E15" s="286" t="s">
        <v>838</v>
      </c>
      <c r="F15" s="290">
        <f t="shared" si="0"/>
        <v>6.45</v>
      </c>
      <c r="G15" s="290">
        <f t="shared" si="0"/>
        <v>8.4700000000000006</v>
      </c>
    </row>
    <row r="16" spans="1:16" x14ac:dyDescent="0.25">
      <c r="A16" s="220" t="s">
        <v>827</v>
      </c>
      <c r="B16" s="305">
        <f>C6/SUM(C3:C8)*100</f>
        <v>17.917098445595855</v>
      </c>
      <c r="C16" s="302">
        <f>B6/SUM(B3:B8)*100</f>
        <v>20.585194375516956</v>
      </c>
      <c r="E16" s="286" t="s">
        <v>839</v>
      </c>
      <c r="F16" s="290">
        <f t="shared" si="0"/>
        <v>0.75</v>
      </c>
      <c r="G16" s="290">
        <f t="shared" si="0"/>
        <v>1.57</v>
      </c>
    </row>
    <row r="17" spans="1:18" x14ac:dyDescent="0.25">
      <c r="A17" s="220" t="s">
        <v>828</v>
      </c>
      <c r="B17" s="305">
        <f>C7/SUM(C3:C8)*100</f>
        <v>8.0103626943005182</v>
      </c>
      <c r="C17" s="302">
        <f>B7/SUM(B3:B8)*100</f>
        <v>8.1162117452440032</v>
      </c>
      <c r="E17" s="219" t="s">
        <v>840</v>
      </c>
      <c r="F17" s="291">
        <f t="shared" si="0"/>
        <v>0.21</v>
      </c>
      <c r="G17" s="291">
        <f t="shared" si="0"/>
        <v>0.37</v>
      </c>
    </row>
    <row r="18" spans="1:18" x14ac:dyDescent="0.25">
      <c r="A18" s="221" t="s">
        <v>829</v>
      </c>
      <c r="B18" s="306">
        <f>C8/SUM(C3:C8)*100</f>
        <v>6.0310880829015545</v>
      </c>
      <c r="C18" s="303">
        <f>B8/SUM(B3:B8)*100</f>
        <v>5.4177005789909014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22.870466321243523</v>
      </c>
      <c r="C22" s="301">
        <f>C13</f>
        <v>19.396195202646815</v>
      </c>
    </row>
    <row r="23" spans="1:18" x14ac:dyDescent="0.25">
      <c r="A23" s="220" t="s">
        <v>831</v>
      </c>
      <c r="B23" s="305">
        <f t="shared" ref="B23:C27" si="1">B14</f>
        <v>26.559585492227978</v>
      </c>
      <c r="C23" s="302">
        <f t="shared" si="1"/>
        <v>25.868486352357323</v>
      </c>
    </row>
    <row r="24" spans="1:18" x14ac:dyDescent="0.25">
      <c r="A24" s="307" t="s">
        <v>832</v>
      </c>
      <c r="B24" s="305">
        <f t="shared" si="1"/>
        <v>18.611398963730569</v>
      </c>
      <c r="C24" s="302">
        <f t="shared" si="1"/>
        <v>20.616211745244005</v>
      </c>
    </row>
    <row r="25" spans="1:18" x14ac:dyDescent="0.25">
      <c r="A25" s="220" t="s">
        <v>833</v>
      </c>
      <c r="B25" s="305">
        <f t="shared" si="1"/>
        <v>17.917098445595855</v>
      </c>
      <c r="C25" s="302">
        <f t="shared" si="1"/>
        <v>20.585194375516956</v>
      </c>
    </row>
    <row r="26" spans="1:18" x14ac:dyDescent="0.25">
      <c r="A26" s="220" t="s">
        <v>834</v>
      </c>
      <c r="B26" s="305">
        <f t="shared" si="1"/>
        <v>8.0103626943005182</v>
      </c>
      <c r="C26" s="302">
        <f t="shared" si="1"/>
        <v>8.1162117452440032</v>
      </c>
    </row>
    <row r="27" spans="1:18" x14ac:dyDescent="0.25">
      <c r="A27" s="308" t="s">
        <v>835</v>
      </c>
      <c r="B27" s="306">
        <f t="shared" si="1"/>
        <v>6.0310880829015545</v>
      </c>
      <c r="C27" s="303">
        <f t="shared" si="1"/>
        <v>5.4177005789909014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2623</v>
      </c>
      <c r="C34" s="110">
        <v>2550</v>
      </c>
      <c r="E34" s="297" t="s">
        <v>709</v>
      </c>
      <c r="F34" s="71">
        <v>54.37</v>
      </c>
      <c r="G34" s="211"/>
      <c r="K34" s="122" t="s">
        <v>16</v>
      </c>
      <c r="L34" s="71">
        <v>2.58</v>
      </c>
      <c r="M34" s="211"/>
    </row>
    <row r="35" spans="1:16" x14ac:dyDescent="0.25">
      <c r="A35" s="202" t="s">
        <v>704</v>
      </c>
      <c r="B35" s="212">
        <v>2766</v>
      </c>
      <c r="C35" s="160">
        <v>2529</v>
      </c>
      <c r="E35" s="298" t="s">
        <v>710</v>
      </c>
      <c r="F35" s="214">
        <v>35.21</v>
      </c>
      <c r="G35" s="211"/>
      <c r="K35" s="215" t="s">
        <v>212</v>
      </c>
      <c r="L35" s="214">
        <v>2.59</v>
      </c>
      <c r="M35" s="211"/>
      <c r="N35" s="29" t="s">
        <v>876</v>
      </c>
    </row>
    <row r="36" spans="1:16" x14ac:dyDescent="0.25">
      <c r="A36" s="202" t="s">
        <v>705</v>
      </c>
      <c r="B36" s="212">
        <v>1886</v>
      </c>
      <c r="C36" s="160">
        <v>1526</v>
      </c>
      <c r="E36" s="298" t="s">
        <v>711</v>
      </c>
      <c r="F36" s="214">
        <v>8.4700000000000006</v>
      </c>
      <c r="G36" s="211"/>
      <c r="K36" s="123" t="s">
        <v>213</v>
      </c>
      <c r="L36" s="73">
        <v>2.58</v>
      </c>
      <c r="M36" s="211"/>
      <c r="N36" s="288">
        <v>2022</v>
      </c>
    </row>
    <row r="37" spans="1:16" x14ac:dyDescent="0.25">
      <c r="A37" s="202" t="s">
        <v>706</v>
      </c>
      <c r="B37" s="212">
        <v>1517</v>
      </c>
      <c r="C37" s="160">
        <v>1249</v>
      </c>
      <c r="E37" s="298" t="s">
        <v>712</v>
      </c>
      <c r="F37" s="214">
        <v>1.57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635</v>
      </c>
      <c r="C38" s="160">
        <v>591</v>
      </c>
      <c r="E38" s="299" t="s">
        <v>713</v>
      </c>
      <c r="F38" s="73">
        <v>0.37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351</v>
      </c>
      <c r="C39" s="111">
        <v>405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28.8135593220339</v>
      </c>
      <c r="C44" s="301">
        <f>B34/SUM(B34:B39)*100</f>
        <v>26.825526692575171</v>
      </c>
      <c r="E44" s="217" t="s">
        <v>836</v>
      </c>
      <c r="F44" s="289">
        <f>IF(ISBLANK(F34),"",F34)</f>
        <v>54.37</v>
      </c>
    </row>
    <row r="45" spans="1:16" x14ac:dyDescent="0.25">
      <c r="A45" s="220" t="s">
        <v>825</v>
      </c>
      <c r="B45" s="305">
        <f>C35/SUM(C34:C39)*100</f>
        <v>28.576271186440678</v>
      </c>
      <c r="C45" s="302">
        <f>B35/SUM(B34:B39)*100</f>
        <v>28.28799345469421</v>
      </c>
      <c r="E45" s="286" t="s">
        <v>837</v>
      </c>
      <c r="F45" s="290">
        <f t="shared" ref="F45:F48" si="2">IF(ISBLANK(F35),"",F35)</f>
        <v>35.21</v>
      </c>
    </row>
    <row r="46" spans="1:16" x14ac:dyDescent="0.25">
      <c r="A46" s="220" t="s">
        <v>826</v>
      </c>
      <c r="B46" s="305">
        <f>C36/SUM(C34:C39)*100</f>
        <v>17.242937853107346</v>
      </c>
      <c r="C46" s="302">
        <f>B36/SUM(B34:B39)*100</f>
        <v>19.288197995500102</v>
      </c>
      <c r="E46" s="286" t="s">
        <v>838</v>
      </c>
      <c r="F46" s="290">
        <f t="shared" si="2"/>
        <v>8.4700000000000006</v>
      </c>
    </row>
    <row r="47" spans="1:16" x14ac:dyDescent="0.25">
      <c r="A47" s="220" t="s">
        <v>827</v>
      </c>
      <c r="B47" s="305">
        <f>C37/SUM(C34:C39)*100</f>
        <v>14.112994350282484</v>
      </c>
      <c r="C47" s="302">
        <f>B37/SUM(B34:B39)*100</f>
        <v>15.514420126815301</v>
      </c>
      <c r="E47" s="286" t="s">
        <v>839</v>
      </c>
      <c r="F47" s="290">
        <f t="shared" si="2"/>
        <v>1.57</v>
      </c>
    </row>
    <row r="48" spans="1:16" x14ac:dyDescent="0.25">
      <c r="A48" s="220" t="s">
        <v>828</v>
      </c>
      <c r="B48" s="305">
        <f>C38/SUM(C34:C39)*100</f>
        <v>6.6779661016949152</v>
      </c>
      <c r="C48" s="302">
        <f>B38/SUM(B34:B39)*100</f>
        <v>6.4941705870321123</v>
      </c>
      <c r="E48" s="219" t="s">
        <v>840</v>
      </c>
      <c r="F48" s="291">
        <f t="shared" si="2"/>
        <v>0.37</v>
      </c>
    </row>
    <row r="49" spans="1:3" x14ac:dyDescent="0.25">
      <c r="A49" s="221" t="s">
        <v>829</v>
      </c>
      <c r="B49" s="306">
        <f>C39/SUM(C34:C39)*100</f>
        <v>4.5762711864406782</v>
      </c>
      <c r="C49" s="303">
        <f>B39/SUM(B34:B39)*100</f>
        <v>3.5896911433831051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28.8135593220339</v>
      </c>
      <c r="C53" s="301">
        <f>C44</f>
        <v>26.825526692575171</v>
      </c>
    </row>
    <row r="54" spans="1:3" x14ac:dyDescent="0.25">
      <c r="A54" s="220" t="s">
        <v>831</v>
      </c>
      <c r="B54" s="305">
        <f t="shared" ref="B54:C54" si="3">B45</f>
        <v>28.576271186440678</v>
      </c>
      <c r="C54" s="302">
        <f t="shared" si="3"/>
        <v>28.28799345469421</v>
      </c>
    </row>
    <row r="55" spans="1:3" x14ac:dyDescent="0.25">
      <c r="A55" s="307" t="s">
        <v>832</v>
      </c>
      <c r="B55" s="305">
        <f t="shared" ref="B55:C55" si="4">B46</f>
        <v>17.242937853107346</v>
      </c>
      <c r="C55" s="302">
        <f t="shared" si="4"/>
        <v>19.288197995500102</v>
      </c>
    </row>
    <row r="56" spans="1:3" x14ac:dyDescent="0.25">
      <c r="A56" s="220" t="s">
        <v>833</v>
      </c>
      <c r="B56" s="305">
        <f t="shared" ref="B56:C56" si="5">B47</f>
        <v>14.112994350282484</v>
      </c>
      <c r="C56" s="302">
        <f t="shared" si="5"/>
        <v>15.514420126815301</v>
      </c>
    </row>
    <row r="57" spans="1:3" x14ac:dyDescent="0.25">
      <c r="A57" s="220" t="s">
        <v>834</v>
      </c>
      <c r="B57" s="305">
        <f t="shared" ref="B57:C57" si="6">B48</f>
        <v>6.6779661016949152</v>
      </c>
      <c r="C57" s="302">
        <f t="shared" si="6"/>
        <v>6.4941705870321123</v>
      </c>
    </row>
    <row r="58" spans="1:3" x14ac:dyDescent="0.25">
      <c r="A58" s="308" t="s">
        <v>835</v>
      </c>
      <c r="B58" s="306">
        <f t="shared" ref="B58:C58" si="7">B49</f>
        <v>4.5762711864406782</v>
      </c>
      <c r="C58" s="303">
        <f t="shared" si="7"/>
        <v>3.5896911433831051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2024-04-25T06:13:45Z</dcterms:modified>
</cp:coreProperties>
</file>